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I:\CCCF\eTaskBoard\Working Folders\Working Folder - Breckheimer\"/>
    </mc:Choice>
  </mc:AlternateContent>
  <bookViews>
    <workbookView xWindow="0" yWindow="0" windowWidth="18585" windowHeight="11535"/>
  </bookViews>
  <sheets>
    <sheet name="Instructions" sheetId="18" r:id="rId1"/>
    <sheet name="Settings" sheetId="16" r:id="rId2"/>
    <sheet name="Costs" sheetId="20" r:id="rId3"/>
    <sheet name="Benefits" sheetId="19" r:id="rId4"/>
    <sheet name="Cost-Benefit Summary" sheetId="21" r:id="rId5"/>
  </sheets>
  <definedNames>
    <definedName name="Benefit_Cost_Ratio">'Cost-Benefit Summary'!$B$19:$E$19</definedName>
    <definedName name="Benefits_Profile">'Cost-Benefit Summary'!$A$10:$A$12</definedName>
    <definedName name="ColumnTitle_2b8449a696044ee6b4a689d19d22ef32">#REF!</definedName>
    <definedName name="ColumnTitle_3379194642644dd0a56a4aab9016a67f">#REF!</definedName>
    <definedName name="ColumnTitle_3caee0260ba2474585460d339372995b">#REF!</definedName>
    <definedName name="ColumnTitle_4042a45f0b5e44168e91323179df7b49">#REF!</definedName>
    <definedName name="ColumnTitle_41dabaad786840f3a7dc561f4a3e1f18">#REF!</definedName>
    <definedName name="ColumnTitle_4839aba7e7a74437af265e4b8d29244e">#REF!</definedName>
    <definedName name="ColumnTitle_50ed49bd7ddf477b9ff5f92f406f5814">#REF!</definedName>
    <definedName name="ColumnTitle_542f6c9873ce4b22b5350f713d3adfeb">#REF!</definedName>
    <definedName name="ColumnTitle_602fb3b1851045a086efdf0d14378093">#REF!</definedName>
    <definedName name="ColumnTitle_66a39bd47b5a42398ba066e30f3d215b">#REF!</definedName>
    <definedName name="ColumnTitle_78526da0c97c4a34b5ee75db150428ef">#REF!</definedName>
    <definedName name="ColumnTitle_7da2c3bfefa448f4aca5eebccff54a7f">#REF!</definedName>
    <definedName name="ColumnTitle_869ed68109a6413aa25db2d4bdac791c">'Cost-Benefit Summary'!$B$3</definedName>
    <definedName name="ColumnTitle_941b01f9dcd6490988f1b02f2b933379">#REF!</definedName>
    <definedName name="ColumnTitle_a6258eed7c8f40339d3ba89dd23dd62f">#REF!</definedName>
    <definedName name="ColumnTitle_c0ef6901094741d89ca1857a970112e7">#REF!</definedName>
    <definedName name="Confidence_Factor_Year_1">Benefits!$E$15:$E$34</definedName>
    <definedName name="Cost_Profile">'Cost-Benefit Summary'!$B$5:$E$7</definedName>
    <definedName name="Decreased_cost_for_tech_support_hours_spent_addressing_needs_of_accessibility_challenged_user" localSheetId="3">Benefits!$B$16</definedName>
    <definedName name="Enter_Intrest_rate">Settings!$B$5</definedName>
    <definedName name="Enter_starting_year">Settings!$B$9</definedName>
    <definedName name="Enter_tax_impact_rate">Settings!$B$7</definedName>
    <definedName name="Increased_Sales" localSheetId="3">Benefits!$15:$15</definedName>
    <definedName name="Insert_the_interest_rate_used_to_calculate_NPV">Settings!$A$5</definedName>
    <definedName name="Insert_the_starting_year_for_CBA">Settings!$A$9</definedName>
    <definedName name="Instructions">Instructions!$A:$A</definedName>
    <definedName name="Net_Benefit__Cost">'Cost-Benefit Summary'!$B$17:$E$17</definedName>
    <definedName name="per_Qty_Year_1">Benefits!$C$15:$C$34</definedName>
    <definedName name="Qty__Year_1">Benefits!$C$15:$E$34</definedName>
    <definedName name="Qualitive_Benefits" localSheetId="3">Benefits!$A$2:$E$11</definedName>
    <definedName name="Quantitative_Factors">'Cost-Benefit Summary'!$B$15:$E$19</definedName>
    <definedName name="RowTitle_02ea13203baf40d5a79dd016b026b483">#REF!</definedName>
    <definedName name="RowTitle_07f8a9fd56374475bec49a3bbf41e240">'Cost-Benefit Summary'!$A$5</definedName>
    <definedName name="RowTitle_08061e1346684f21b081fff1d3aead89">#REF!</definedName>
    <definedName name="RowTitle_0bf2762c3e604e7785a7fbc74e626fd1">#REF!</definedName>
    <definedName name="RowTitle_39ec05e9b90d4ee3b4eb05ee9f14e7f6">#REF!</definedName>
    <definedName name="RowTitle_66d6bfebe5184fb398dcaf8c1f123591">#REF!</definedName>
    <definedName name="RowTitle_957e95c14c064be6a03489ecf54e8376">#REF!</definedName>
    <definedName name="RowTitle_95865dff5ff14276be7619d301aa9ed8">#REF!</definedName>
    <definedName name="RowTitle_9e7caff6b1824ec395106ac5f1215d8a">#REF!</definedName>
    <definedName name="RowTitle_a4da235877ea4a14b379c9189a82cb7d">#REF!</definedName>
    <definedName name="RowTitle_ab08c5e0120e477ea1f1e03e4f64bee3">#REF!</definedName>
    <definedName name="RowTitle_c091de2d92384e76872c43d8fef4ff19">#REF!</definedName>
    <definedName name="RowTitle_ce5d44af85474712b2603be95023f9af">#REF!</definedName>
    <definedName name="Settings">Settings!$A$3</definedName>
    <definedName name="Tax_Impact">'Cost-Benefit Summary'!$B$18:$E$18</definedName>
    <definedName name="Tax_impact_rate">Settings!$A$7</definedName>
    <definedName name="Title_1cae462a85c94573abae8c3a2f586d39">#REF!</definedName>
    <definedName name="Title_383d589c7a61426582658062c4d93519">#REF!</definedName>
    <definedName name="Title_4b0624b00cee433da1f73d670d87b542">#REF!</definedName>
    <definedName name="Title_54392177df3e421c9f9d42b05206c0e5">#REF!</definedName>
    <definedName name="Title_7692854001f74a7f8671d090d71560cc">Costs!$A$27</definedName>
    <definedName name="Title_ad97181eaa414fb99d9c63d1d791419f">Costs!$A$10</definedName>
    <definedName name="Title_f06b1e68edf04a7fa903ecea0488dd25">Settings!$A$6</definedName>
    <definedName name="Title_f20feac79eab4a6aa1bae41911452d1f">Benefits!$A$14</definedName>
    <definedName name="Title_f99f19f218f1493b9cf816f73406f91f">#REF!</definedName>
    <definedName name="Total_Net_Present_Value_Benefits">'Cost-Benefit Summary'!$B$15:$E$15</definedName>
    <definedName name="Total_Net_Present_Value_Costs">'Cost-Benefit Summary'!$B$16:$E$16</definedName>
    <definedName name="Total_of_Benefits" comment="Summary of the total of the benefits across the three year comparison.">#REF!</definedName>
    <definedName name="Total_Projected_Costs">'Cost-Benefit Summary'!$B$5:$E$5</definedName>
    <definedName name="Total_with_Confidence_Factor_Adjustments">'Cost-Benefit Summary'!$B$6:$E$6</definedName>
    <definedName name="Total_Year_1">Benefits!$D$15:$D$34</definedName>
    <definedName name="Year" localSheetId="3">Benefits!$13:$13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0" l="1"/>
  <c r="L15" i="19"/>
  <c r="L16" i="19"/>
  <c r="L17" i="19"/>
  <c r="L18" i="19"/>
  <c r="L19" i="19"/>
  <c r="L20" i="19"/>
  <c r="L21" i="19"/>
  <c r="L22" i="19"/>
  <c r="L23" i="19"/>
  <c r="L24" i="19"/>
  <c r="L25" i="19"/>
  <c r="L26" i="19"/>
  <c r="L27" i="19"/>
  <c r="L28" i="19"/>
  <c r="L29" i="19"/>
  <c r="L30" i="19"/>
  <c r="L31" i="19"/>
  <c r="L32" i="19"/>
  <c r="L33" i="19"/>
  <c r="L34" i="19"/>
  <c r="B13" i="19" l="1"/>
  <c r="B9" i="20"/>
  <c r="F9" i="20" s="1"/>
  <c r="J9" i="20" s="1"/>
  <c r="F13" i="19" l="1"/>
  <c r="J13" i="19" s="1"/>
  <c r="B2" i="21"/>
  <c r="C2" i="21" s="1"/>
  <c r="D2" i="21" s="1"/>
  <c r="L21" i="20"/>
  <c r="H21" i="20"/>
  <c r="D21" i="20"/>
  <c r="L20" i="20"/>
  <c r="H20" i="20"/>
  <c r="D20" i="20"/>
  <c r="L19" i="20"/>
  <c r="H19" i="20"/>
  <c r="D19" i="20"/>
  <c r="L18" i="20"/>
  <c r="H18" i="20"/>
  <c r="D18" i="20"/>
  <c r="L17" i="20"/>
  <c r="H17" i="20"/>
  <c r="D17" i="20"/>
  <c r="L16" i="20"/>
  <c r="H16" i="20"/>
  <c r="D16" i="20"/>
  <c r="L15" i="20"/>
  <c r="H15" i="20"/>
  <c r="D15" i="20"/>
  <c r="L14" i="20"/>
  <c r="H14" i="20"/>
  <c r="D14" i="20"/>
  <c r="L13" i="20"/>
  <c r="H13" i="20"/>
  <c r="D13" i="20"/>
  <c r="L12" i="20"/>
  <c r="H12" i="20"/>
  <c r="D12" i="20"/>
  <c r="L11" i="20"/>
  <c r="D11" i="20"/>
  <c r="L22" i="20" l="1"/>
  <c r="D5" i="21" s="1"/>
  <c r="H22" i="20"/>
  <c r="C5" i="21" s="1"/>
  <c r="D22" i="20"/>
  <c r="B5" i="21" s="1"/>
  <c r="I22" i="20"/>
  <c r="C6" i="21" s="1"/>
  <c r="C7" i="21" s="1"/>
  <c r="E22" i="20"/>
  <c r="B6" i="21" s="1"/>
  <c r="B7" i="21" s="1"/>
  <c r="M22" i="20"/>
  <c r="D6" i="21" s="1"/>
  <c r="D7" i="21" s="1"/>
  <c r="H34" i="19"/>
  <c r="D34" i="19"/>
  <c r="H33" i="19"/>
  <c r="D33" i="19"/>
  <c r="H32" i="19"/>
  <c r="D32" i="19"/>
  <c r="H31" i="19"/>
  <c r="D31" i="19"/>
  <c r="H30" i="19"/>
  <c r="D30" i="19"/>
  <c r="H29" i="19"/>
  <c r="D29" i="19"/>
  <c r="H28" i="19"/>
  <c r="D28" i="19"/>
  <c r="H27" i="19"/>
  <c r="D27" i="19"/>
  <c r="H26" i="19"/>
  <c r="D26" i="19"/>
  <c r="H25" i="19"/>
  <c r="D25" i="19"/>
  <c r="H24" i="19"/>
  <c r="D24" i="19"/>
  <c r="H23" i="19"/>
  <c r="D23" i="19"/>
  <c r="H22" i="19"/>
  <c r="D22" i="19"/>
  <c r="H21" i="19"/>
  <c r="D21" i="19"/>
  <c r="H20" i="19"/>
  <c r="D20" i="19"/>
  <c r="H19" i="19"/>
  <c r="D19" i="19"/>
  <c r="H18" i="19"/>
  <c r="D18" i="19"/>
  <c r="H17" i="19"/>
  <c r="D17" i="19"/>
  <c r="H16" i="19"/>
  <c r="D16" i="19"/>
  <c r="H15" i="19"/>
  <c r="D15" i="19"/>
  <c r="H35" i="19" l="1"/>
  <c r="C10" i="21" s="1"/>
  <c r="M35" i="19"/>
  <c r="D11" i="21" s="1"/>
  <c r="D12" i="21" s="1"/>
  <c r="L35" i="19"/>
  <c r="D10" i="21" s="1"/>
  <c r="E35" i="19"/>
  <c r="B11" i="21" s="1"/>
  <c r="B12" i="21" s="1"/>
  <c r="D35" i="19"/>
  <c r="B10" i="21" s="1"/>
  <c r="I35" i="19"/>
  <c r="C11" i="21" s="1"/>
  <c r="C12" i="21" s="1"/>
  <c r="E5" i="21"/>
  <c r="C18" i="21" l="1"/>
  <c r="C16" i="21"/>
  <c r="D18" i="21"/>
  <c r="D16" i="21"/>
  <c r="E11" i="21"/>
  <c r="E6" i="21"/>
  <c r="D15" i="21" l="1"/>
  <c r="C15" i="21"/>
  <c r="E10" i="21"/>
  <c r="B18" i="21"/>
  <c r="E18" i="21" s="1"/>
  <c r="E7" i="21"/>
  <c r="B16" i="21"/>
  <c r="D17" i="21" l="1"/>
  <c r="D19" i="21"/>
  <c r="C17" i="21"/>
  <c r="C19" i="21"/>
  <c r="B15" i="21"/>
  <c r="E15" i="21" s="1"/>
  <c r="E12" i="21"/>
  <c r="E16" i="21"/>
  <c r="B19" i="21" l="1"/>
  <c r="B17" i="21"/>
  <c r="E17" i="21" s="1"/>
  <c r="E19" i="21"/>
</calcChain>
</file>

<file path=xl/comments1.xml><?xml version="1.0" encoding="utf-8"?>
<comments xmlns="http://schemas.openxmlformats.org/spreadsheetml/2006/main">
  <authors>
    <author>Nailah Shamsid-Deen</author>
    <author>Alicia Breckheimer</author>
  </authors>
  <commentList>
    <comment ref="A5" authorId="0" shapeId="0">
      <text>
        <r>
          <rPr>
            <b/>
            <sz val="9"/>
            <color indexed="81"/>
            <rFont val="Tahoma"/>
            <family val="2"/>
          </rPr>
          <t>NPV= Net Present Value.</t>
        </r>
      </text>
    </comment>
    <comment ref="B5" authorId="0" shapeId="0">
      <text>
        <r>
          <rPr>
            <b/>
            <sz val="9"/>
            <color indexed="81"/>
            <rFont val="Tahoma"/>
            <family val="2"/>
          </rPr>
          <t xml:space="preserve">Enter your interest rate here. This is your cost of borrowing money or another relevant rate.
</t>
        </r>
      </text>
    </comment>
    <comment ref="A7" authorId="1" shapeId="0">
      <text>
        <r>
          <rPr>
            <b/>
            <sz val="9"/>
            <color indexed="81"/>
            <rFont val="Tahoma"/>
            <family val="2"/>
          </rPr>
          <t>This is the amount you will be saving or spending on your taxes after writing off the expense of making your website accessible.</t>
        </r>
      </text>
    </comment>
    <comment ref="B7" authorId="0" shapeId="0">
      <text>
        <r>
          <rPr>
            <b/>
            <sz val="9"/>
            <color indexed="81"/>
            <rFont val="Tahoma"/>
            <family val="2"/>
          </rPr>
          <t>Enter the tax rate relevant to the tax bracket that applies.</t>
        </r>
        <r>
          <rPr>
            <sz val="9"/>
            <color indexed="81"/>
            <rFont val="Tahoma"/>
            <family val="2"/>
          </rPr>
          <t xml:space="preserve">
</t>
        </r>
      </text>
    </comment>
    <comment ref="A9" authorId="1" shapeId="0">
      <text>
        <r>
          <rPr>
            <b/>
            <sz val="9"/>
            <color indexed="81"/>
            <rFont val="Tahoma"/>
            <family val="2"/>
          </rPr>
          <t>CBA= Cost Benefit Analysist.</t>
        </r>
      </text>
    </comment>
    <comment ref="B9" authorId="1" shapeId="0">
      <text>
        <r>
          <rPr>
            <b/>
            <sz val="9"/>
            <color indexed="81"/>
            <rFont val="Tahoma"/>
            <family val="2"/>
          </rPr>
          <t>Enter the initial year that you wish your analysis to be based upon.</t>
        </r>
      </text>
    </comment>
  </commentList>
</comments>
</file>

<file path=xl/comments2.xml><?xml version="1.0" encoding="utf-8"?>
<comments xmlns="http://schemas.openxmlformats.org/spreadsheetml/2006/main">
  <authors>
    <author>Alicia Breckheimer</author>
    <author>Nailah Shamsid-Deen</author>
  </authors>
  <commentList>
    <comment ref="A2" authorId="0" shapeId="0">
      <text>
        <r>
          <rPr>
            <b/>
            <sz val="9"/>
            <color indexed="81"/>
            <rFont val="Tahoma"/>
            <family val="2"/>
          </rPr>
          <t>The user is invited to quantify the qualitative costs below and insert them as rows above with their associated Qty and $ per Qty metrics.</t>
        </r>
      </text>
    </comment>
    <comment ref="A3" authorId="0" shapeId="0">
      <text>
        <r>
          <rPr>
            <b/>
            <sz val="9"/>
            <color indexed="81"/>
            <rFont val="Tahoma"/>
            <family val="2"/>
          </rPr>
          <t>These are costs that have yet to be quantified. If a quantifiable approach presents itself, add to a row above.</t>
        </r>
      </text>
    </comment>
    <comment ref="B3" authorId="0" shapeId="0">
      <text>
        <r>
          <rPr>
            <b/>
            <sz val="9"/>
            <color indexed="81"/>
            <rFont val="Tahoma"/>
            <family val="2"/>
          </rPr>
          <t>These are costs that have yet to be quantified. If a quantifiable approach presents itself, add to a row above.</t>
        </r>
      </text>
    </comment>
    <comment ref="A4" authorId="0" shapeId="0">
      <text>
        <r>
          <rPr>
            <b/>
            <sz val="9"/>
            <color indexed="81"/>
            <rFont val="Tahoma"/>
            <family val="2"/>
          </rPr>
          <t>The company may have to employ more people because of the extra sales.</t>
        </r>
      </text>
    </comment>
    <comment ref="B4" authorId="0" shapeId="0">
      <text>
        <r>
          <rPr>
            <b/>
            <sz val="9"/>
            <color indexed="81"/>
            <rFont val="Tahoma"/>
            <family val="2"/>
          </rPr>
          <t>There is the potential drop in aesthetic appeal for the sighted user.</t>
        </r>
      </text>
    </comment>
    <comment ref="A5" authorId="0" shapeId="0">
      <text>
        <r>
          <rPr>
            <b/>
            <sz val="9"/>
            <color indexed="81"/>
            <rFont val="Tahoma"/>
            <family val="2"/>
          </rPr>
          <t>There may be an increased workload for employees while implementing changes to website.</t>
        </r>
      </text>
    </comment>
    <comment ref="A6" authorId="0" shapeId="0">
      <text>
        <r>
          <rPr>
            <b/>
            <sz val="9"/>
            <color indexed="81"/>
            <rFont val="Tahoma"/>
            <family val="2"/>
          </rPr>
          <t>Employees may be frustrated and resentful because they do not think the changes are necessary.</t>
        </r>
      </text>
    </comment>
    <comment ref="A7" authorId="0" shapeId="0">
      <text>
        <r>
          <rPr>
            <b/>
            <sz val="9"/>
            <color indexed="81"/>
            <rFont val="Tahoma"/>
            <family val="2"/>
          </rPr>
          <t>Customer service personnel may fear that their job will no longer be necessary.</t>
        </r>
      </text>
    </comment>
    <comment ref="B9" authorId="0" shapeId="0">
      <text>
        <r>
          <rPr>
            <b/>
            <sz val="9"/>
            <color indexed="81"/>
            <rFont val="Tahoma"/>
            <family val="2"/>
          </rPr>
          <t>This is the current year for your CBA. This number is imported from the settings page.</t>
        </r>
      </text>
    </comment>
    <comment ref="F9" authorId="0" shapeId="0">
      <text>
        <r>
          <rPr>
            <b/>
            <sz val="9"/>
            <color indexed="81"/>
            <rFont val="Tahoma"/>
            <family val="2"/>
          </rPr>
          <t>This is the next consecutive year. It is automatically calculated from the starting year on the setting page.</t>
        </r>
      </text>
    </comment>
    <comment ref="J9" authorId="0" shapeId="0">
      <text>
        <r>
          <rPr>
            <b/>
            <sz val="9"/>
            <color indexed="81"/>
            <rFont val="Tahoma"/>
            <family val="2"/>
          </rPr>
          <t>This is the next consecutive year. It is automatically calculated from the starting year on the setting page.</t>
        </r>
      </text>
    </comment>
    <comment ref="B10"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C10" authorId="0" shapeId="0">
      <text>
        <r>
          <rPr>
            <b/>
            <sz val="9"/>
            <color indexed="81"/>
            <rFont val="Tahoma"/>
            <family val="2"/>
          </rPr>
          <t>Insert the dollar amount per unit for each row in this column. Example: If employee is paid $22 hr., enter 22 here.
If you have a fixed rate enter it here.</t>
        </r>
      </text>
    </comment>
    <comment ref="D10" authorId="0" shapeId="0">
      <text>
        <r>
          <rPr>
            <b/>
            <sz val="9"/>
            <color indexed="81"/>
            <rFont val="Tahoma"/>
            <family val="2"/>
          </rPr>
          <t>This column is calculated automatically for each row Qty X $ per Qty.</t>
        </r>
      </text>
    </comment>
    <comment ref="E10" authorId="0" shapeId="0">
      <text>
        <r>
          <rPr>
            <b/>
            <sz val="9"/>
            <color indexed="81"/>
            <rFont val="Tahoma"/>
            <family val="2"/>
          </rPr>
          <t>Insert your prediction of confidence for each row in this column. These percentages will factor into the NPV costs.</t>
        </r>
      </text>
    </comment>
    <comment ref="F10"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G10" authorId="0" shapeId="0">
      <text>
        <r>
          <rPr>
            <b/>
            <sz val="9"/>
            <color indexed="81"/>
            <rFont val="Tahoma"/>
            <family val="2"/>
          </rPr>
          <t>Insert the dollar amount per unit for each row in this column. Example: If employee is paid $22 hr., enter 22 here.
If you have a fixed rate enter it here.</t>
        </r>
      </text>
    </comment>
    <comment ref="H10" authorId="0" shapeId="0">
      <text>
        <r>
          <rPr>
            <b/>
            <sz val="9"/>
            <color indexed="81"/>
            <rFont val="Tahoma"/>
            <family val="2"/>
          </rPr>
          <t>This column is calculated automatically for each row Qty X $ per Qty.</t>
        </r>
      </text>
    </comment>
    <comment ref="I10" authorId="0" shapeId="0">
      <text>
        <r>
          <rPr>
            <b/>
            <sz val="9"/>
            <color indexed="81"/>
            <rFont val="Tahoma"/>
            <family val="2"/>
          </rPr>
          <t>Insert your prediction of confidence for each row in this column. These percentages will factor into the NPV costs.</t>
        </r>
      </text>
    </comment>
    <comment ref="J10"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K10" authorId="0" shapeId="0">
      <text>
        <r>
          <rPr>
            <b/>
            <sz val="9"/>
            <color indexed="81"/>
            <rFont val="Tahoma"/>
            <family val="2"/>
          </rPr>
          <t>Insert the dollar amount per unit for each row in this column. Example: If employee is paid $22 hr., enter 22 here.
If you have a fixed rate enter it here.</t>
        </r>
      </text>
    </comment>
    <comment ref="L10" authorId="0" shapeId="0">
      <text>
        <r>
          <rPr>
            <b/>
            <sz val="9"/>
            <color indexed="81"/>
            <rFont val="Tahoma"/>
            <family val="2"/>
          </rPr>
          <t>This column is calculated automatically for each row Qty X $ per Qty.</t>
        </r>
      </text>
    </comment>
    <comment ref="M10" authorId="0" shapeId="0">
      <text>
        <r>
          <rPr>
            <b/>
            <sz val="9"/>
            <color indexed="81"/>
            <rFont val="Tahoma"/>
            <family val="2"/>
          </rPr>
          <t>Insert your prediction of confidence for each row in this column. These percentages will factor into the NPV costs.</t>
        </r>
      </text>
    </comment>
    <comment ref="A11" authorId="1" shapeId="0">
      <text>
        <r>
          <rPr>
            <b/>
            <sz val="9"/>
            <color indexed="81"/>
            <rFont val="Tahoma"/>
            <family val="2"/>
          </rPr>
          <t>Legal advice regarding accessibility complaints, mediation and/or litigation.</t>
        </r>
      </text>
    </comment>
    <comment ref="A12" authorId="1" shapeId="0">
      <text>
        <r>
          <rPr>
            <b/>
            <sz val="9"/>
            <color indexed="81"/>
            <rFont val="Tahoma"/>
            <family val="2"/>
          </rPr>
          <t xml:space="preserve">Administrative hours spent collecting the accessibility bids.
</t>
        </r>
      </text>
    </comment>
    <comment ref="A13" authorId="1" shapeId="0">
      <text>
        <r>
          <rPr>
            <b/>
            <sz val="9"/>
            <color indexed="81"/>
            <rFont val="Tahoma"/>
            <family val="2"/>
          </rPr>
          <t>Administrative hours spent interacting with Companies that will produce remediation report.</t>
        </r>
      </text>
    </comment>
    <comment ref="A14" authorId="1" shapeId="0">
      <text>
        <r>
          <rPr>
            <b/>
            <sz val="9"/>
            <color indexed="81"/>
            <rFont val="Tahoma"/>
            <family val="2"/>
          </rPr>
          <t>Enter either  a number of reports as QTY (quantity) and a  fixed price as $ per QTY of reports, or a number of hours as QTY and an hourly rate  as $ per QTY.</t>
        </r>
      </text>
    </comment>
    <comment ref="A15" authorId="1" shapeId="0">
      <text>
        <r>
          <rPr>
            <b/>
            <sz val="9"/>
            <color indexed="81"/>
            <rFont val="Tahoma"/>
            <family val="2"/>
          </rPr>
          <t>Insert the number of hours administration spends reviewing Remediation Report and cost per hour.</t>
        </r>
      </text>
    </comment>
    <comment ref="A16" authorId="1" shapeId="0">
      <text>
        <r>
          <rPr>
            <b/>
            <sz val="9"/>
            <color indexed="81"/>
            <rFont val="Tahoma"/>
            <family val="2"/>
          </rPr>
          <t>Insert number of hours administration spends communicating with webmaster and the cost per hour.</t>
        </r>
      </text>
    </comment>
    <comment ref="A17" authorId="0" shapeId="0">
      <text>
        <r>
          <rPr>
            <b/>
            <sz val="9"/>
            <color indexed="81"/>
            <rFont val="Tahoma"/>
            <family val="2"/>
          </rPr>
          <t>This is the cost you will incur from the training the Webmaster needs to learn accessibly. Qty is the number of hours that will be spent on accessibility training for implementation of remediation's and $ per Qty is cost per hour.</t>
        </r>
      </text>
    </comment>
    <comment ref="A18" authorId="1" shapeId="0">
      <text>
        <r>
          <rPr>
            <b/>
            <sz val="9"/>
            <color indexed="81"/>
            <rFont val="Tahoma"/>
            <family val="2"/>
          </rPr>
          <t>Insert hours Webmaster spends implementing accessibility changes and the cost per hour.</t>
        </r>
      </text>
    </comment>
    <comment ref="A19" authorId="1" shapeId="0">
      <text>
        <r>
          <rPr>
            <b/>
            <sz val="9"/>
            <color indexed="81"/>
            <rFont val="Tahoma"/>
            <family val="2"/>
          </rPr>
          <t>Insert the cost and number of hours spent making  accessibility changes when website is updated.</t>
        </r>
      </text>
    </comment>
    <comment ref="A20" authorId="1" shapeId="0">
      <text>
        <r>
          <rPr>
            <b/>
            <sz val="9"/>
            <color indexed="81"/>
            <rFont val="Tahoma"/>
            <family val="2"/>
          </rPr>
          <t>Insert any cost associated with reviewing the changes to website after Remediation Report has been implemented.</t>
        </r>
      </text>
    </comment>
    <comment ref="A21" authorId="1" shapeId="0">
      <text>
        <r>
          <rPr>
            <b/>
            <sz val="9"/>
            <color indexed="81"/>
            <rFont val="Tahoma"/>
            <family val="2"/>
          </rPr>
          <t>Insert any other costs that you may incur.</t>
        </r>
        <r>
          <rPr>
            <sz val="9"/>
            <color indexed="81"/>
            <rFont val="Tahoma"/>
            <family val="2"/>
          </rPr>
          <t xml:space="preserve">
</t>
        </r>
      </text>
    </comment>
    <comment ref="A22" authorId="0" shapeId="0">
      <text>
        <r>
          <rPr>
            <b/>
            <sz val="9"/>
            <color indexed="81"/>
            <rFont val="Tahoma"/>
            <family val="2"/>
          </rPr>
          <t xml:space="preserve">This is the total of all cost. 
</t>
        </r>
      </text>
    </comment>
    <comment ref="D22" authorId="0" shapeId="0">
      <text>
        <r>
          <rPr>
            <b/>
            <sz val="9"/>
            <color indexed="81"/>
            <rFont val="Tahoma"/>
            <family val="2"/>
          </rPr>
          <t>This is the sum of all totals in this column.</t>
        </r>
      </text>
    </comment>
    <comment ref="E22" authorId="1" shapeId="0">
      <text>
        <r>
          <rPr>
            <b/>
            <sz val="9"/>
            <color indexed="81"/>
            <rFont val="Tahoma"/>
            <family val="2"/>
          </rPr>
          <t>This is the total of all cost with the affect of each  confidence factor.</t>
        </r>
      </text>
    </comment>
    <comment ref="H22" authorId="1" shapeId="0">
      <text>
        <r>
          <rPr>
            <b/>
            <sz val="9"/>
            <color indexed="81"/>
            <rFont val="Tahoma"/>
            <family val="2"/>
          </rPr>
          <t>This is the sum of all totals in this column.</t>
        </r>
        <r>
          <rPr>
            <sz val="9"/>
            <color indexed="81"/>
            <rFont val="Tahoma"/>
            <family val="2"/>
          </rPr>
          <t xml:space="preserve">
</t>
        </r>
      </text>
    </comment>
    <comment ref="I22" authorId="0" shapeId="0">
      <text>
        <r>
          <rPr>
            <b/>
            <sz val="9"/>
            <color indexed="81"/>
            <rFont val="Tahoma"/>
            <family val="2"/>
          </rPr>
          <t>This is the total of all cost with the affect of each  confidence factor.</t>
        </r>
      </text>
    </comment>
    <comment ref="L22" authorId="1" shapeId="0">
      <text>
        <r>
          <rPr>
            <b/>
            <sz val="9"/>
            <color indexed="81"/>
            <rFont val="Tahoma"/>
            <family val="2"/>
          </rPr>
          <t>This is the sum of all totals in this column.</t>
        </r>
        <r>
          <rPr>
            <sz val="9"/>
            <color indexed="81"/>
            <rFont val="Tahoma"/>
            <family val="2"/>
          </rPr>
          <t xml:space="preserve">
</t>
        </r>
      </text>
    </comment>
    <comment ref="M22" authorId="0" shapeId="0">
      <text>
        <r>
          <rPr>
            <b/>
            <sz val="9"/>
            <color indexed="81"/>
            <rFont val="Tahoma"/>
            <family val="2"/>
          </rPr>
          <t>This is the total of all cost with the affect of each  confidence factor.</t>
        </r>
      </text>
    </comment>
  </commentList>
</comments>
</file>

<file path=xl/comments3.xml><?xml version="1.0" encoding="utf-8"?>
<comments xmlns="http://schemas.openxmlformats.org/spreadsheetml/2006/main">
  <authors>
    <author>Alicia Breckheimer</author>
  </authors>
  <commentList>
    <comment ref="A2" authorId="0" shapeId="0">
      <text>
        <r>
          <rPr>
            <b/>
            <sz val="9"/>
            <color indexed="81"/>
            <rFont val="Tahoma"/>
            <family val="2"/>
          </rPr>
          <t>The user is invited to quantify the qualitative benefits below and insert them as rows above with their associated Qty and $ per Qty metrics.</t>
        </r>
      </text>
    </comment>
    <comment ref="A3" authorId="0" shapeId="0">
      <text>
        <r>
          <rPr>
            <b/>
            <sz val="9"/>
            <color indexed="81"/>
            <rFont val="Tahoma"/>
            <family val="2"/>
          </rPr>
          <t>These are benefits that have yet to be quantified. If a quantifiable approach presents itself, add to a row above.</t>
        </r>
      </text>
    </comment>
    <comment ref="B3" authorId="0" shapeId="0">
      <text>
        <r>
          <rPr>
            <b/>
            <sz val="9"/>
            <color indexed="81"/>
            <rFont val="Tahoma"/>
            <family val="2"/>
          </rPr>
          <t>These are benefits that have yet to be quantified. If a quantifiable approach presents itself, add to a row above.</t>
        </r>
      </text>
    </comment>
    <comment ref="A4" authorId="0" shapeId="0">
      <text>
        <r>
          <rPr>
            <b/>
            <sz val="9"/>
            <color indexed="81"/>
            <rFont val="Tahoma"/>
            <family val="2"/>
          </rPr>
          <t xml:space="preserve">Less error made by accessibility challenged customers who don’t understand how to navigate the site. </t>
        </r>
      </text>
    </comment>
    <comment ref="B4" authorId="0" shapeId="0">
      <text>
        <r>
          <rPr>
            <b/>
            <sz val="9"/>
            <color indexed="81"/>
            <rFont val="Tahoma"/>
            <family val="2"/>
          </rPr>
          <t>The accessibility challenged user will be able to complete forms on there own instead of relying on customer service.</t>
        </r>
      </text>
    </comment>
    <comment ref="A5" authorId="0" shapeId="0">
      <text>
        <r>
          <rPr>
            <b/>
            <sz val="9"/>
            <color indexed="81"/>
            <rFont val="Tahoma"/>
            <family val="2"/>
          </rPr>
          <t>You already paid to produce it in time and money. Accessibility expands its utility for a small fraction of its original cost.</t>
        </r>
      </text>
    </comment>
    <comment ref="B5" authorId="0" shapeId="0">
      <text>
        <r>
          <rPr>
            <b/>
            <sz val="9"/>
            <color indexed="81"/>
            <rFont val="Tahoma"/>
            <family val="2"/>
          </rPr>
          <t>The accessibility challenged user will have more trust the company because of their ability to navigate the site.</t>
        </r>
      </text>
    </comment>
    <comment ref="A6" authorId="0" shapeId="0">
      <text>
        <r>
          <rPr>
            <b/>
            <sz val="9"/>
            <color indexed="81"/>
            <rFont val="Tahoma"/>
            <family val="2"/>
          </rPr>
          <t>Customer service personnel get less frustrated in helping customers.</t>
        </r>
      </text>
    </comment>
    <comment ref="B6" authorId="0" shapeId="0">
      <text>
        <r>
          <rPr>
            <b/>
            <sz val="9"/>
            <color indexed="81"/>
            <rFont val="Tahoma"/>
            <family val="2"/>
          </rPr>
          <t>The accessibility challenged user will save time navigating the site.</t>
        </r>
      </text>
    </comment>
    <comment ref="B7" authorId="0" shapeId="0">
      <text>
        <r>
          <rPr>
            <b/>
            <sz val="9"/>
            <color indexed="81"/>
            <rFont val="Tahoma"/>
            <family val="2"/>
          </rPr>
          <t>The accessibility challenged user will save time completing forms.</t>
        </r>
      </text>
    </comment>
    <comment ref="A8" authorId="0" shapeId="0">
      <text>
        <r>
          <rPr>
            <b/>
            <sz val="9"/>
            <color indexed="81"/>
            <rFont val="Tahoma"/>
            <family val="2"/>
          </rPr>
          <t>Increased referrals throughout the accessibility community.</t>
        </r>
      </text>
    </comment>
    <comment ref="B8" authorId="0" shapeId="0">
      <text>
        <r>
          <rPr>
            <b/>
            <sz val="9"/>
            <color indexed="81"/>
            <rFont val="Tahoma"/>
            <family val="2"/>
          </rPr>
          <t>The accessibility challenged user will feel more confident in their navigating the site and their desired outcome.</t>
        </r>
      </text>
    </comment>
    <comment ref="A9" authorId="0" shapeId="0">
      <text>
        <r>
          <rPr>
            <b/>
            <sz val="9"/>
            <color indexed="81"/>
            <rFont val="Tahoma"/>
            <family val="2"/>
          </rPr>
          <t>Improve the company's reputation among the accessibility community.</t>
        </r>
      </text>
    </comment>
    <comment ref="B9" authorId="0" shapeId="0">
      <text>
        <r>
          <rPr>
            <b/>
            <sz val="9"/>
            <color indexed="81"/>
            <rFont val="Tahoma"/>
            <family val="2"/>
          </rPr>
          <t xml:space="preserve">The accessibility challenged user has a greater certainty that their desired outcome is actually what happened.
</t>
        </r>
      </text>
    </comment>
    <comment ref="A10" authorId="0" shapeId="0">
      <text>
        <r>
          <rPr>
            <b/>
            <sz val="9"/>
            <color indexed="81"/>
            <rFont val="Tahoma"/>
            <family val="2"/>
          </rPr>
          <t>This includes the accessibility challenged community but also everyone else who supports the accessibility challenged. The good optics includes preventing the bad PR of news regarding the organization confronting the accessibility challenged.</t>
        </r>
      </text>
    </comment>
    <comment ref="B10" authorId="0" shapeId="0">
      <text>
        <r>
          <rPr>
            <b/>
            <sz val="9"/>
            <color indexed="81"/>
            <rFont val="Tahoma"/>
            <family val="2"/>
          </rPr>
          <t>Less transactions being abandoned because accessibility challenged user can't achieve their goal.</t>
        </r>
      </text>
    </comment>
    <comment ref="A11" authorId="0" shapeId="0">
      <text>
        <r>
          <rPr>
            <b/>
            <sz val="9"/>
            <color indexed="81"/>
            <rFont val="Tahoma"/>
            <family val="2"/>
          </rPr>
          <t>Company gets a better understanding of the user's interest because customer is able to navigate to there desired location.</t>
        </r>
      </text>
    </comment>
    <comment ref="B13" authorId="0" shapeId="0">
      <text>
        <r>
          <rPr>
            <b/>
            <sz val="9"/>
            <color indexed="81"/>
            <rFont val="Tahoma"/>
            <family val="2"/>
          </rPr>
          <t>This is the current year for your CBA. This number is imported from the settings page.</t>
        </r>
      </text>
    </comment>
    <comment ref="F13" authorId="0" shapeId="0">
      <text>
        <r>
          <rPr>
            <b/>
            <sz val="9"/>
            <color indexed="81"/>
            <rFont val="Tahoma"/>
            <family val="2"/>
          </rPr>
          <t>This is the next consecutive year. It is automatically calculated from the starting year on the setting page.</t>
        </r>
      </text>
    </comment>
    <comment ref="J13" authorId="0" shapeId="0">
      <text>
        <r>
          <rPr>
            <b/>
            <sz val="9"/>
            <color indexed="81"/>
            <rFont val="Tahoma"/>
            <family val="2"/>
          </rPr>
          <t>This is the next consecutive year. It is automatically calculated from the starting year on the setting page.</t>
        </r>
      </text>
    </comment>
    <comment ref="B14"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C14" authorId="0" shapeId="0">
      <text>
        <r>
          <rPr>
            <b/>
            <sz val="9"/>
            <color indexed="81"/>
            <rFont val="Tahoma"/>
            <family val="2"/>
          </rPr>
          <t>Insert the dollar amount per unit for each row in this column. Example: If employee is paid $22 hr., enter 22 here.
If you have a fixed rate enter it here.</t>
        </r>
      </text>
    </comment>
    <comment ref="D14" authorId="0" shapeId="0">
      <text>
        <r>
          <rPr>
            <b/>
            <sz val="9"/>
            <color indexed="81"/>
            <rFont val="Tahoma"/>
            <family val="2"/>
          </rPr>
          <t>This column is calculated automatically for each row Qty X $ per Qty.</t>
        </r>
      </text>
    </comment>
    <comment ref="E14" authorId="0" shapeId="0">
      <text>
        <r>
          <rPr>
            <b/>
            <sz val="9"/>
            <color indexed="81"/>
            <rFont val="Tahoma"/>
            <family val="2"/>
          </rPr>
          <t>Insert your prediction of confidence for each row in this column. These percentages will factor into the NPV benefits.</t>
        </r>
      </text>
    </comment>
    <comment ref="F14"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G14" authorId="0" shapeId="0">
      <text>
        <r>
          <rPr>
            <b/>
            <sz val="9"/>
            <color indexed="81"/>
            <rFont val="Tahoma"/>
            <family val="2"/>
          </rPr>
          <t>Insert the dollar amount per unit for each row in this column. Example: If employee is paid $22 hr., enter 22 here.
If you have a fixed rate enter it here.</t>
        </r>
      </text>
    </comment>
    <comment ref="H14" authorId="0" shapeId="0">
      <text>
        <r>
          <rPr>
            <b/>
            <sz val="9"/>
            <color indexed="81"/>
            <rFont val="Tahoma"/>
            <family val="2"/>
          </rPr>
          <t>This column is calculated automatically for each row Qty X $ per Qty.</t>
        </r>
      </text>
    </comment>
    <comment ref="I14" authorId="0" shapeId="0">
      <text>
        <r>
          <rPr>
            <b/>
            <sz val="9"/>
            <color indexed="81"/>
            <rFont val="Tahoma"/>
            <family val="2"/>
          </rPr>
          <t>Insert your prediction of confidence for each row in this column. These percentages will factor into the NPV benefits.</t>
        </r>
      </text>
    </comment>
    <comment ref="J14" authorId="0" shapeId="0">
      <text>
        <r>
          <rPr>
            <b/>
            <sz val="9"/>
            <color indexed="81"/>
            <rFont val="Tahoma"/>
            <family val="2"/>
          </rPr>
          <t>Insert the number of hours for each row in this column. Example: If 12 hours spent on project for the year enter 12 here. If you use a fixed rate insert the QTY of items.</t>
        </r>
      </text>
    </comment>
    <comment ref="K14" authorId="0" shapeId="0">
      <text>
        <r>
          <rPr>
            <b/>
            <sz val="9"/>
            <color indexed="81"/>
            <rFont val="Tahoma"/>
            <family val="2"/>
          </rPr>
          <t>Insert the dollar amount per unit for each row in this column. Example: If employee is paid $22 hr., enter 22 here.
If you have a fixed rate enter it here.</t>
        </r>
      </text>
    </comment>
    <comment ref="L14" authorId="0" shapeId="0">
      <text>
        <r>
          <rPr>
            <b/>
            <sz val="9"/>
            <color indexed="81"/>
            <rFont val="Tahoma"/>
            <family val="2"/>
          </rPr>
          <t>This column is calculated automatically for each row Qty X $ per Qty.</t>
        </r>
      </text>
    </comment>
    <comment ref="M14" authorId="0" shapeId="0">
      <text>
        <r>
          <rPr>
            <b/>
            <sz val="9"/>
            <color indexed="81"/>
            <rFont val="Tahoma"/>
            <family val="2"/>
          </rPr>
          <t>Insert your prediction of confidence for each row in this column. These percentages will factor into the NPV benefits.</t>
        </r>
      </text>
    </comment>
    <comment ref="A15" authorId="0" shapeId="0">
      <text>
        <r>
          <rPr>
            <b/>
            <sz val="9"/>
            <color indexed="81"/>
            <rFont val="Tahoma"/>
            <family val="2"/>
          </rPr>
          <t>This is the amount sales will increase due to the accessibility challenged being able to use your site. The time frame as Qty (ex. 1 year =1) and the Dollars of Increased sales as $ per Qty.</t>
        </r>
      </text>
    </comment>
    <comment ref="A16" authorId="0" shapeId="0">
      <text>
        <r>
          <rPr>
            <b/>
            <sz val="9"/>
            <color indexed="81"/>
            <rFont val="Tahoma"/>
            <family val="2"/>
          </rPr>
          <t>This is the decreased cost that your tech support will spend addressing the needs of the accessibility challenged. Qty is hours tech support doesn’t spend on accessibility related issues and $ per Qty is tech supports hourly wage.</t>
        </r>
      </text>
    </comment>
    <comment ref="A17" authorId="0" shapeId="0">
      <text>
        <r>
          <rPr>
            <b/>
            <sz val="9"/>
            <color indexed="81"/>
            <rFont val="Tahoma"/>
            <family val="2"/>
          </rPr>
          <t>The amount of money that will be saved by not having to train your customer service personnel to address accessibility issues because customers can navigate the web site on their own. Qty is hours that will not have to payed to the trainer and $ per Qty is the trainers hourly wage.</t>
        </r>
      </text>
    </comment>
    <comment ref="A18" authorId="0" shapeId="0">
      <text>
        <r>
          <rPr>
            <b/>
            <sz val="9"/>
            <color indexed="81"/>
            <rFont val="Tahoma"/>
            <family val="2"/>
          </rPr>
          <t>This is the hourly rate in which you would have to pay your customer service personnel while they are in training to learn to address the disabled's needs. Qty is the hours that you will not have to pay your customer service and $ per Qty is the hourly wage.</t>
        </r>
      </text>
    </comment>
    <comment ref="A19" authorId="0" shapeId="0">
      <text>
        <r>
          <rPr>
            <b/>
            <sz val="9"/>
            <color indexed="81"/>
            <rFont val="Tahoma"/>
            <family val="2"/>
          </rPr>
          <t>Enter the internal number of  hours spent by staff at your company on giving depositions here.</t>
        </r>
      </text>
    </comment>
    <comment ref="A20" authorId="0" shapeId="0">
      <text>
        <r>
          <rPr>
            <b/>
            <sz val="9"/>
            <color indexed="81"/>
            <rFont val="Tahoma"/>
            <family val="2"/>
          </rPr>
          <t>Enter the external number of  hours your legal team spends on taking deposition.</t>
        </r>
      </text>
    </comment>
    <comment ref="A21" authorId="0" shapeId="0">
      <text>
        <r>
          <rPr>
            <b/>
            <sz val="9"/>
            <color indexed="81"/>
            <rFont val="Tahoma"/>
            <family val="2"/>
          </rPr>
          <t>Enter the internal number of hours staff at your company spends on identifying, locating, collecting and cataloging documents.</t>
        </r>
      </text>
    </comment>
    <comment ref="A22" authorId="0" shapeId="0">
      <text>
        <r>
          <rPr>
            <b/>
            <sz val="9"/>
            <color indexed="81"/>
            <rFont val="Tahoma"/>
            <family val="2"/>
          </rPr>
          <t>Enter the external number of hours your legal team spends on  identifying, locating, collecting and cataloging documents.</t>
        </r>
      </text>
    </comment>
    <comment ref="A23" authorId="0" shapeId="0">
      <text>
        <r>
          <rPr>
            <b/>
            <sz val="9"/>
            <color indexed="81"/>
            <rFont val="Tahoma"/>
            <family val="2"/>
          </rPr>
          <t xml:space="preserve">Enter the internal number of hours staff at your company spends on mediation.
</t>
        </r>
      </text>
    </comment>
    <comment ref="A24" authorId="0" shapeId="0">
      <text>
        <r>
          <rPr>
            <b/>
            <sz val="9"/>
            <color indexed="81"/>
            <rFont val="Tahoma"/>
            <family val="2"/>
          </rPr>
          <t>Enter the external number of hours your legal  team spends on mediation.</t>
        </r>
      </text>
    </comment>
    <comment ref="A25" authorId="0" shapeId="0">
      <text>
        <r>
          <rPr>
            <b/>
            <sz val="9"/>
            <color indexed="81"/>
            <rFont val="Tahoma"/>
            <family val="2"/>
          </rPr>
          <t>Enter the internal  number of hours staff at  your company spends on settlements.</t>
        </r>
      </text>
    </comment>
    <comment ref="A26" authorId="0" shapeId="0">
      <text>
        <r>
          <rPr>
            <b/>
            <sz val="9"/>
            <color indexed="81"/>
            <rFont val="Tahoma"/>
            <family val="2"/>
          </rPr>
          <t>Enter the external number of hours your legal  team spends on settlements.</t>
        </r>
      </text>
    </comment>
    <comment ref="A27" authorId="0" shapeId="0">
      <text>
        <r>
          <rPr>
            <b/>
            <sz val="9"/>
            <color indexed="81"/>
            <rFont val="Tahoma"/>
            <family val="2"/>
          </rPr>
          <t>Enter the internal number of hours staff at  your company spends on trial.</t>
        </r>
      </text>
    </comment>
    <comment ref="A28" authorId="0" shapeId="0">
      <text>
        <r>
          <rPr>
            <b/>
            <sz val="9"/>
            <color indexed="81"/>
            <rFont val="Tahoma"/>
            <family val="2"/>
          </rPr>
          <t>Enter the external  number of hours your legal  team spends on trial.</t>
        </r>
      </text>
    </comment>
    <comment ref="A29" authorId="0" shapeId="0">
      <text>
        <r>
          <rPr>
            <b/>
            <sz val="9"/>
            <color indexed="81"/>
            <rFont val="Tahoma"/>
            <family val="2"/>
          </rPr>
          <t>Enter the internal number of hours staff at your company spends on staff liaisons.</t>
        </r>
      </text>
    </comment>
    <comment ref="A30" authorId="0" shapeId="0">
      <text>
        <r>
          <rPr>
            <b/>
            <sz val="9"/>
            <color indexed="81"/>
            <rFont val="Tahoma"/>
            <family val="2"/>
          </rPr>
          <t>Enter the external number of hours your legal  team spends on staff liaisons.</t>
        </r>
      </text>
    </comment>
    <comment ref="A31" authorId="0" shapeId="0">
      <text>
        <r>
          <rPr>
            <b/>
            <sz val="9"/>
            <color indexed="81"/>
            <rFont val="Tahoma"/>
            <family val="2"/>
          </rPr>
          <t>Qty is the number of fines that will be avoided and $ per Qty is cost per fine.</t>
        </r>
      </text>
    </comment>
    <comment ref="A32" authorId="0" shapeId="0">
      <text>
        <r>
          <rPr>
            <b/>
            <sz val="9"/>
            <color indexed="81"/>
            <rFont val="Tahoma"/>
            <family val="2"/>
          </rPr>
          <t>For Qty enter the number of plaintiffs and $ per Qty as the potential liability per plaintiff.</t>
        </r>
      </text>
    </comment>
    <comment ref="A33" authorId="0" shapeId="0">
      <text>
        <r>
          <rPr>
            <b/>
            <sz val="9"/>
            <color indexed="81"/>
            <rFont val="Tahoma"/>
            <family val="2"/>
          </rPr>
          <t>The crawler that produces SEO (search engine optimization)  results is essentially blind. Having your website accessible will increase your search placement for the keywords the crawler now finds, therefore revealing your website to more customers.
The Qty is the increase in number of visitors and $ per Qty is the amount each visitor is worth.</t>
        </r>
      </text>
    </comment>
    <comment ref="A34" authorId="0" shapeId="0">
      <text>
        <r>
          <rPr>
            <b/>
            <sz val="9"/>
            <color indexed="81"/>
            <rFont val="Tahoma"/>
            <family val="2"/>
          </rPr>
          <t>Insert any other benefits that you may incur.</t>
        </r>
      </text>
    </comment>
    <comment ref="A35" authorId="0" shapeId="0">
      <text>
        <r>
          <rPr>
            <b/>
            <sz val="9"/>
            <color indexed="81"/>
            <rFont val="Tahoma"/>
            <family val="2"/>
          </rPr>
          <t>This is the total of all benefits.</t>
        </r>
      </text>
    </comment>
    <comment ref="D35" authorId="0" shapeId="0">
      <text>
        <r>
          <rPr>
            <b/>
            <sz val="9"/>
            <color indexed="81"/>
            <rFont val="Tahoma"/>
            <family val="2"/>
          </rPr>
          <t>This is the sum of all totals in this column.</t>
        </r>
      </text>
    </comment>
    <comment ref="E35" authorId="0" shapeId="0">
      <text>
        <r>
          <rPr>
            <b/>
            <sz val="9"/>
            <color indexed="81"/>
            <rFont val="Tahoma"/>
            <family val="2"/>
          </rPr>
          <t>This is the total of all benefits with the affect of each  confidence factor.</t>
        </r>
      </text>
    </comment>
    <comment ref="H35" authorId="0" shapeId="0">
      <text>
        <r>
          <rPr>
            <b/>
            <sz val="9"/>
            <color indexed="81"/>
            <rFont val="Tahoma"/>
            <family val="2"/>
          </rPr>
          <t>This is the sum of all totals in this column.</t>
        </r>
      </text>
    </comment>
    <comment ref="I35" authorId="0" shapeId="0">
      <text>
        <r>
          <rPr>
            <b/>
            <sz val="9"/>
            <color indexed="81"/>
            <rFont val="Tahoma"/>
            <family val="2"/>
          </rPr>
          <t xml:space="preserve">This is the total of all benefits with the affect of each  confidence factor.
</t>
        </r>
      </text>
    </comment>
    <comment ref="L35" authorId="0" shapeId="0">
      <text>
        <r>
          <rPr>
            <b/>
            <sz val="9"/>
            <color indexed="81"/>
            <rFont val="Tahoma"/>
            <family val="2"/>
          </rPr>
          <t>This is the sum of all totals in this column.</t>
        </r>
      </text>
    </comment>
    <comment ref="M35" authorId="0" shapeId="0">
      <text>
        <r>
          <rPr>
            <b/>
            <sz val="9"/>
            <color indexed="81"/>
            <rFont val="Tahoma"/>
            <family val="2"/>
          </rPr>
          <t>This is the total of all benefits with the affect of each  confidence factor.</t>
        </r>
      </text>
    </comment>
  </commentList>
</comments>
</file>

<file path=xl/comments4.xml><?xml version="1.0" encoding="utf-8"?>
<comments xmlns="http://schemas.openxmlformats.org/spreadsheetml/2006/main">
  <authors>
    <author>Alicia Breckheimer</author>
  </authors>
  <commentList>
    <comment ref="B2" authorId="0" shapeId="0">
      <text>
        <r>
          <rPr>
            <b/>
            <sz val="9"/>
            <color indexed="81"/>
            <rFont val="Tahoma"/>
            <family val="2"/>
          </rPr>
          <t>This is the current year for your CBA. This number is imported from the settings page.</t>
        </r>
      </text>
    </comment>
    <comment ref="C2" authorId="0" shapeId="0">
      <text>
        <r>
          <rPr>
            <b/>
            <sz val="9"/>
            <color indexed="81"/>
            <rFont val="Tahoma"/>
            <family val="2"/>
          </rPr>
          <t>This is the next consecutive year. It is automatically calculated from the starting year on the setting page.</t>
        </r>
      </text>
    </comment>
    <comment ref="D2" authorId="0" shapeId="0">
      <text>
        <r>
          <rPr>
            <b/>
            <sz val="9"/>
            <color indexed="81"/>
            <rFont val="Tahoma"/>
            <family val="2"/>
          </rPr>
          <t>This is the next consecutive year. It is automatically calculated from the starting year on the setting page.</t>
        </r>
      </text>
    </comment>
    <comment ref="E3" authorId="0" shapeId="0">
      <text>
        <r>
          <rPr>
            <b/>
            <sz val="9"/>
            <color indexed="81"/>
            <rFont val="Tahoma"/>
            <family val="2"/>
          </rPr>
          <t>This is the total of all three years combined.</t>
        </r>
      </text>
    </comment>
    <comment ref="A5" authorId="0" shapeId="0">
      <text>
        <r>
          <rPr>
            <b/>
            <sz val="9"/>
            <color indexed="81"/>
            <rFont val="Tahoma"/>
            <family val="2"/>
          </rPr>
          <t>This is the total of all projected cost. The number is imported from the cost page.</t>
        </r>
      </text>
    </comment>
    <comment ref="A6" authorId="0" shapeId="0">
      <text>
        <r>
          <rPr>
            <b/>
            <sz val="9"/>
            <color indexed="81"/>
            <rFont val="Tahoma"/>
            <family val="2"/>
          </rPr>
          <t>This is the total projected cost with the confidence factor adjustments. This number is imported from the cost page.</t>
        </r>
      </text>
    </comment>
    <comment ref="A7" authorId="0" shapeId="0">
      <text>
        <r>
          <rPr>
            <b/>
            <sz val="9"/>
            <color indexed="81"/>
            <rFont val="Tahoma"/>
            <family val="2"/>
          </rPr>
          <t>This is the total net present value of costs. This number is imported from the cost page.</t>
        </r>
      </text>
    </comment>
    <comment ref="A10" authorId="0" shapeId="0">
      <text>
        <r>
          <rPr>
            <b/>
            <sz val="9"/>
            <color indexed="81"/>
            <rFont val="Tahoma"/>
            <family val="2"/>
          </rPr>
          <t>This is the total of all projected benefits. The number is imported from the benefits page.</t>
        </r>
      </text>
    </comment>
    <comment ref="A11" authorId="0" shapeId="0">
      <text>
        <r>
          <rPr>
            <b/>
            <sz val="9"/>
            <color indexed="81"/>
            <rFont val="Tahoma"/>
            <family val="2"/>
          </rPr>
          <t>This is the total projected benefit with the confidence factor adjustments. This number is imported from the benefits page.</t>
        </r>
      </text>
    </comment>
    <comment ref="A12" authorId="0" shapeId="0">
      <text>
        <r>
          <rPr>
            <b/>
            <sz val="9"/>
            <color indexed="81"/>
            <rFont val="Tahoma"/>
            <family val="2"/>
          </rPr>
          <t>This is the total net present value of benefits. This number is imported from the benefits page.</t>
        </r>
      </text>
    </comment>
    <comment ref="A15" authorId="0" shapeId="0">
      <text>
        <r>
          <rPr>
            <b/>
            <sz val="9"/>
            <color indexed="81"/>
            <rFont val="Tahoma"/>
            <family val="2"/>
          </rPr>
          <t>This is the total net present value of benefits. This number is imported from the benefits page.</t>
        </r>
      </text>
    </comment>
    <comment ref="A16" authorId="0" shapeId="0">
      <text>
        <r>
          <rPr>
            <b/>
            <sz val="9"/>
            <color indexed="81"/>
            <rFont val="Tahoma"/>
            <family val="2"/>
          </rPr>
          <t>This is the total net present value of costs. This number is imported from the cost page.</t>
        </r>
      </text>
    </comment>
    <comment ref="A17" authorId="0" shapeId="0">
      <text>
        <r>
          <rPr>
            <b/>
            <sz val="9"/>
            <color indexed="81"/>
            <rFont val="Tahoma"/>
            <family val="2"/>
          </rPr>
          <t>This is the total net present value of benefits minus the total net present value of costs.</t>
        </r>
      </text>
    </comment>
    <comment ref="B17" authorId="0" shapeId="0">
      <text>
        <r>
          <rPr>
            <b/>
            <sz val="9"/>
            <color indexed="81"/>
            <rFont val="Tahoma"/>
            <family val="2"/>
          </rPr>
          <t>This is =B14-B15.</t>
        </r>
      </text>
    </comment>
    <comment ref="A18" authorId="0" shapeId="0">
      <text>
        <r>
          <rPr>
            <b/>
            <sz val="9"/>
            <color indexed="81"/>
            <rFont val="Tahoma"/>
            <family val="2"/>
          </rPr>
          <t>This is the amount you will be saving or spending on your taxes after writing off the expense of making your website accessible.</t>
        </r>
      </text>
    </comment>
    <comment ref="B18" authorId="0" shapeId="0">
      <text>
        <r>
          <rPr>
            <b/>
            <sz val="9"/>
            <color indexed="81"/>
            <rFont val="Tahoma"/>
            <family val="2"/>
          </rPr>
          <t>This is the total costs minus the effect of your tax rate from the settings page.
=B6-(B6*Settings!B7)</t>
        </r>
      </text>
    </comment>
    <comment ref="A19" authorId="0" shapeId="0">
      <text>
        <r>
          <rPr>
            <b/>
            <sz val="9"/>
            <color indexed="81"/>
            <rFont val="Tahoma"/>
            <family val="2"/>
          </rPr>
          <t>This is the total net present value of benefits divided by the total net present value of costs.</t>
        </r>
      </text>
    </comment>
    <comment ref="B19" authorId="0" shapeId="0">
      <text>
        <r>
          <rPr>
            <b/>
            <sz val="9"/>
            <color indexed="81"/>
            <rFont val="Tahoma"/>
            <family val="2"/>
          </rPr>
          <t>This is =(B14/B15)</t>
        </r>
      </text>
    </comment>
  </commentList>
</comments>
</file>

<file path=xl/sharedStrings.xml><?xml version="1.0" encoding="utf-8"?>
<sst xmlns="http://schemas.openxmlformats.org/spreadsheetml/2006/main" count="122" uniqueCount="97">
  <si>
    <t>Increased referrals</t>
  </si>
  <si>
    <t>Improve organization's reputation</t>
  </si>
  <si>
    <t>Decrease in abandoned transactions</t>
  </si>
  <si>
    <t>Benefits to the User</t>
  </si>
  <si>
    <t>User saves time navigating/reading/understanding page</t>
  </si>
  <si>
    <t>User saves time during form completion</t>
  </si>
  <si>
    <t>Increased user involvement</t>
  </si>
  <si>
    <t>Admin hours interacting with accessibility report company</t>
  </si>
  <si>
    <t>Admin hours communicating with webmaster to implement</t>
  </si>
  <si>
    <t>Legal Advice</t>
  </si>
  <si>
    <t>More…</t>
  </si>
  <si>
    <t>Total Projected Costs</t>
  </si>
  <si>
    <t xml:space="preserve">Increased user confidence </t>
  </si>
  <si>
    <t xml:space="preserve">Increased user trust </t>
  </si>
  <si>
    <t>Cost Profile</t>
  </si>
  <si>
    <t>Benefits Profile</t>
  </si>
  <si>
    <t>Total Projected Benefits</t>
  </si>
  <si>
    <t>Qualitive Benefits</t>
  </si>
  <si>
    <t>Net Benefit (Cost)</t>
  </si>
  <si>
    <t>Benefit/Cost Ratio</t>
  </si>
  <si>
    <t>Quantitative Factors</t>
  </si>
  <si>
    <t>Cost for production of an accessibility report</t>
  </si>
  <si>
    <t xml:space="preserve">Total Net Present Value Costs </t>
  </si>
  <si>
    <t xml:space="preserve">Total Net Present Value Benefits </t>
  </si>
  <si>
    <t>Total Net Present Value Benefits</t>
  </si>
  <si>
    <t>Cumulative Total</t>
  </si>
  <si>
    <t>Avoid cost of litigation because of non-compliance -  Fines</t>
  </si>
  <si>
    <t>Website Maintenance</t>
  </si>
  <si>
    <t>SEO benefits due to the search engines being able to  inventory your website better</t>
  </si>
  <si>
    <t>Avoid internal cost of litigation because of non-compliance - Depositions</t>
  </si>
  <si>
    <t>Avoid external cost of litigation because of non-compliance - Depositions</t>
  </si>
  <si>
    <t>Avoid internal cost of litigation because of non-compliance - Discovery - document preservation</t>
  </si>
  <si>
    <t>Avoid external cost of litigation because of non-compliance - Discovery - document preservation</t>
  </si>
  <si>
    <t>Avoid internal cost of litigation because of non-compliance - Mediation</t>
  </si>
  <si>
    <t>Avoid external cost of litigation because of non-compliance - Mediation</t>
  </si>
  <si>
    <t>Avoid internal cost of litigation because of non-compliance - Settlement</t>
  </si>
  <si>
    <t>Avoid external cost of litigation because of non-compliance - Settlement</t>
  </si>
  <si>
    <t>Avoid internal cost of litigation because of non-compliance  - Trial</t>
  </si>
  <si>
    <t>Avoid external cost of litigation because of non-compliance  - Trial</t>
  </si>
  <si>
    <t>Tax Impact</t>
  </si>
  <si>
    <t>Admin hours collecting bids</t>
  </si>
  <si>
    <t>Total with Confidence Factor Adjustments</t>
  </si>
  <si>
    <t>Cost of reviewing the website after changes</t>
  </si>
  <si>
    <t>Admin hours looking at accessibility Remediation Report</t>
  </si>
  <si>
    <t>Cost of webmasters salary while learning compliance guidelines</t>
  </si>
  <si>
    <t>Total Net Present Value Costs</t>
  </si>
  <si>
    <t>Avoid internal cost of litigation because of non-compliance - Organization's staff liaison</t>
  </si>
  <si>
    <t>Avoid external cost of litigation because of non-compliance - Organization's staff liaison</t>
  </si>
  <si>
    <t>Avoid cost of paying the trainer to teach your customer service personnel</t>
  </si>
  <si>
    <t>Decreased cost training customer service to handle accessibility needs.</t>
  </si>
  <si>
    <t>Cost of Webmaster to implement changes</t>
  </si>
  <si>
    <t>Greater certainty of transaction</t>
  </si>
  <si>
    <r>
      <rPr>
        <b/>
        <sz val="10"/>
        <color indexed="8"/>
        <rFont val="Century Gothic"/>
        <family val="2"/>
        <scheme val="minor"/>
      </rPr>
      <t>Benefits</t>
    </r>
    <r>
      <rPr>
        <b/>
        <sz val="10"/>
        <rFont val="Century Gothic"/>
        <family val="2"/>
        <scheme val="minor"/>
      </rPr>
      <t xml:space="preserve"> to the Company </t>
    </r>
  </si>
  <si>
    <t>Reduced error rates /(reliability of transactions)</t>
  </si>
  <si>
    <t>Better understanding of user's desired interest</t>
  </si>
  <si>
    <t>Avoid the cost of Punitive Damages</t>
  </si>
  <si>
    <t>Increased customer-service worker satisfaction</t>
  </si>
  <si>
    <t>Ethical and moral</t>
  </si>
  <si>
    <t>Goodwill</t>
  </si>
  <si>
    <t>Extended use of online resources</t>
  </si>
  <si>
    <t>Qualitive Costs</t>
  </si>
  <si>
    <t xml:space="preserve">Cost to the Company </t>
  </si>
  <si>
    <t>Cost to the User</t>
  </si>
  <si>
    <t>Employee's resent change</t>
  </si>
  <si>
    <t>Fear current customer service may lose job</t>
  </si>
  <si>
    <t>Employ more personnel</t>
  </si>
  <si>
    <t>Increased work load for employees</t>
  </si>
  <si>
    <t>Potential drop in aesthetic appeal</t>
  </si>
  <si>
    <t>Quantitative Costs</t>
  </si>
  <si>
    <t>Tax impact rate</t>
  </si>
  <si>
    <t>Insert the interest rate used to calculate NPV</t>
  </si>
  <si>
    <t>Year 1</t>
  </si>
  <si>
    <t>Year 2</t>
  </si>
  <si>
    <t>Year 3</t>
  </si>
  <si>
    <t>Increased Sales</t>
  </si>
  <si>
    <t>Decreased cost for tech support hours spent addressing needs of accessibility challenged user</t>
  </si>
  <si>
    <t>Quantitative Benefits</t>
  </si>
  <si>
    <t>Cost - Benefit Summary</t>
  </si>
  <si>
    <t>Settings</t>
  </si>
  <si>
    <r>
      <t xml:space="preserve">Qty 
</t>
    </r>
    <r>
      <rPr>
        <sz val="2"/>
        <color theme="0" tint="-4.9989318521683403E-2"/>
        <rFont val="Arial"/>
        <family val="2"/>
      </rPr>
      <t>Year 1</t>
    </r>
  </si>
  <si>
    <r>
      <t xml:space="preserve">$ per Qty
</t>
    </r>
    <r>
      <rPr>
        <sz val="2"/>
        <color theme="0" tint="-4.9989318521683403E-2"/>
        <rFont val="Arial"/>
        <family val="2"/>
      </rPr>
      <t>Year 1</t>
    </r>
  </si>
  <si>
    <r>
      <t xml:space="preserve">Confidence Factor
</t>
    </r>
    <r>
      <rPr>
        <sz val="2"/>
        <color theme="0" tint="-4.9989318521683403E-2"/>
        <rFont val="Arial"/>
        <family val="2"/>
      </rPr>
      <t>Year 1</t>
    </r>
  </si>
  <si>
    <r>
      <t xml:space="preserve">Qty 
</t>
    </r>
    <r>
      <rPr>
        <sz val="2"/>
        <color theme="0" tint="-4.9989318521683403E-2"/>
        <rFont val="Arial"/>
        <family val="2"/>
      </rPr>
      <t>Year 2</t>
    </r>
  </si>
  <si>
    <r>
      <t xml:space="preserve">$ per Qty
</t>
    </r>
    <r>
      <rPr>
        <sz val="2"/>
        <color theme="0" tint="-4.9989318521683403E-2"/>
        <rFont val="Arial"/>
        <family val="2"/>
      </rPr>
      <t>Year 2</t>
    </r>
  </si>
  <si>
    <r>
      <t xml:space="preserve">Confidence Factor
</t>
    </r>
    <r>
      <rPr>
        <sz val="2"/>
        <color theme="0" tint="-4.9989318521683403E-2"/>
        <rFont val="Arial"/>
        <family val="2"/>
      </rPr>
      <t>Year 2</t>
    </r>
  </si>
  <si>
    <r>
      <t xml:space="preserve">Qty 
</t>
    </r>
    <r>
      <rPr>
        <sz val="2"/>
        <color theme="0" tint="-4.9989318521683403E-2"/>
        <rFont val="Arial"/>
        <family val="2"/>
      </rPr>
      <t>Year 3</t>
    </r>
  </si>
  <si>
    <r>
      <t xml:space="preserve">$ per Qty
</t>
    </r>
    <r>
      <rPr>
        <sz val="2"/>
        <color theme="0" tint="-4.9989318521683403E-2"/>
        <rFont val="Arial"/>
        <family val="2"/>
      </rPr>
      <t>Year 3</t>
    </r>
  </si>
  <si>
    <r>
      <t xml:space="preserve">Confidence Factor
</t>
    </r>
    <r>
      <rPr>
        <sz val="2"/>
        <color theme="0" tint="-4.9989318521683403E-2"/>
        <rFont val="Arial"/>
        <family val="2"/>
      </rPr>
      <t>Year 3</t>
    </r>
  </si>
  <si>
    <r>
      <t xml:space="preserve">Total
</t>
    </r>
    <r>
      <rPr>
        <sz val="2"/>
        <color rgb="FFFEE794"/>
        <rFont val="Arial"/>
        <family val="2"/>
      </rPr>
      <t>Year 1</t>
    </r>
  </si>
  <si>
    <r>
      <t xml:space="preserve">Total
</t>
    </r>
    <r>
      <rPr>
        <sz val="2"/>
        <color rgb="FFFEE794"/>
        <rFont val="Arial"/>
        <family val="2"/>
      </rPr>
      <t>Year 2</t>
    </r>
  </si>
  <si>
    <r>
      <t xml:space="preserve">Total
</t>
    </r>
    <r>
      <rPr>
        <sz val="2"/>
        <color rgb="FFFEE794"/>
        <rFont val="Arial"/>
        <family val="2"/>
      </rPr>
      <t>Year 3</t>
    </r>
  </si>
  <si>
    <t>Total Costs</t>
  </si>
  <si>
    <t>Insert the starting year for CBA</t>
  </si>
  <si>
    <t>Total Benefits</t>
  </si>
  <si>
    <t xml:space="preserve">
Intentionally blank</t>
  </si>
  <si>
    <r>
      <rPr>
        <b/>
        <sz val="14"/>
        <color theme="1"/>
        <rFont val="Century Gothic"/>
        <family val="2"/>
        <scheme val="minor"/>
      </rPr>
      <t>Instructions for Using this Cost Benefit Analysis</t>
    </r>
    <r>
      <rPr>
        <sz val="11"/>
        <color theme="1"/>
        <rFont val="Century Gothic"/>
        <family val="2"/>
        <scheme val="minor"/>
      </rPr>
      <t xml:space="preserve">
This Cost Benefit Analysis will help you determine if the benefits will outweigh the costs of making your website accessible.
The unprotected white cells are for the appropriate data to be entered.
If you would like to make a note about how a value was reached, you may add a comment to the cell containing the value. To add a comment right click on the cell and select "Insert Comment".
The yellow cells that are in the total columns are automatically calculated.
All remaining cells with data are instructions for what information to enter into the editable cells. There are comments available on each cell if further explanation is needed. 
On the "Settings" worksheet, insert the applicable interest rate and tax rate. This information will automatically be applied to the appropriate cell in each worksheet.
On the "Costs" &amp; 'Benefits" worksheets, insert the applicable quantity, dollars per quantity &amp; your confidence in that amount for each row. The totals will then be calculated for you and inserted in the "Cost-Benefit Summary' worksheet.
The "Cost-Benefit Summary" worksheet is an easy way to compare the pros and cons of making your website accessible.</t>
    </r>
  </si>
  <si>
    <t>All worksheets are protected. If you need to unprotect them click the REVIEW tab and select "Unprotect Sheet".
This spreadsheet model is Copyright © 2018 to Access2online, but all users are granted a perpetual, royalty-free license to copy and modify this spreadsheet, including its use for commercial purposes. Users are invited to submit questions or suggestions to cba@access2online.com.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</si>
</sst>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44" formatCode="_(&quot;$&quot;* #,##0.00_);_(&quot;$&quot;* \(#,##0.00\);_(&quot;$&quot;* &quot;-&quot;??_);_(@_)"/>
  </numFmts>
  <fonts count="24" x14ac:knownFonts="1">
    <font>
      <sz val="11"/>
      <color theme="1"/>
      <name val="Century Gothic"/>
      <family val="2"/>
      <scheme val="minor"/>
    </font>
    <font>
      <sz val="11"/>
      <color theme="1"/>
      <name val="Century Gothic"/>
      <family val="2"/>
      <scheme val="minor"/>
    </font>
    <font>
      <sz val="10"/>
      <name val="Arial"/>
      <family val="2"/>
    </font>
    <font>
      <sz val="11"/>
      <name val="Century Gothic"/>
      <family val="2"/>
      <scheme val="minor"/>
    </font>
    <font>
      <sz val="10"/>
      <color theme="1"/>
      <name val="Century Gothic"/>
      <family val="2"/>
      <scheme val="minor"/>
    </font>
    <font>
      <sz val="9"/>
      <color indexed="81"/>
      <name val="Tahoma"/>
      <family val="2"/>
    </font>
    <font>
      <b/>
      <sz val="9"/>
      <color indexed="81"/>
      <name val="Tahoma"/>
      <family val="2"/>
    </font>
    <font>
      <sz val="10"/>
      <name val="Century Gothic"/>
      <family val="2"/>
      <scheme val="minor"/>
    </font>
    <font>
      <sz val="16"/>
      <name val="Century Gothic"/>
      <family val="2"/>
      <scheme val="minor"/>
    </font>
    <font>
      <b/>
      <sz val="11"/>
      <name val="Century Gothic"/>
      <family val="2"/>
      <scheme val="minor"/>
    </font>
    <font>
      <b/>
      <sz val="14"/>
      <name val="Century Gothic"/>
      <family val="2"/>
      <scheme val="minor"/>
    </font>
    <font>
      <b/>
      <sz val="10"/>
      <name val="Century Gothic"/>
      <family val="2"/>
      <scheme val="minor"/>
    </font>
    <font>
      <b/>
      <sz val="10"/>
      <color theme="1"/>
      <name val="Century Gothic"/>
      <family val="2"/>
      <scheme val="minor"/>
    </font>
    <font>
      <b/>
      <sz val="10"/>
      <color indexed="8"/>
      <name val="Century Gothic"/>
      <family val="2"/>
      <scheme val="minor"/>
    </font>
    <font>
      <b/>
      <sz val="14"/>
      <name val="Arial"/>
      <family val="2"/>
    </font>
    <font>
      <b/>
      <sz val="16"/>
      <color theme="1"/>
      <name val="Century Gothic"/>
      <family val="2"/>
      <scheme val="minor"/>
    </font>
    <font>
      <b/>
      <sz val="16"/>
      <name val="Century Gothic"/>
      <family val="2"/>
      <scheme val="minor"/>
    </font>
    <font>
      <b/>
      <sz val="12"/>
      <name val="Century Gothic"/>
      <family val="2"/>
      <scheme val="minor"/>
    </font>
    <font>
      <b/>
      <sz val="14"/>
      <color theme="1"/>
      <name val="Century Gothic"/>
      <family val="2"/>
      <scheme val="minor"/>
    </font>
    <font>
      <b/>
      <sz val="14"/>
      <name val="Century Gothic"/>
      <family val="2"/>
      <scheme val="minor"/>
    </font>
    <font>
      <sz val="12"/>
      <name val="Arial"/>
      <family val="2"/>
    </font>
    <font>
      <sz val="2"/>
      <color theme="0" tint="-4.9989318521683403E-2"/>
      <name val="Arial"/>
      <family val="2"/>
    </font>
    <font>
      <sz val="2"/>
      <color rgb="FFFEE794"/>
      <name val="Arial"/>
      <family val="2"/>
    </font>
    <font>
      <sz val="2"/>
      <color theme="0" tint="-0.14999847407452621"/>
      <name val="Century Gothic"/>
      <family val="2"/>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EE794"/>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bottom style="thin">
        <color auto="1"/>
      </bottom>
      <diagonal/>
    </border>
    <border>
      <left/>
      <right style="thick">
        <color auto="1"/>
      </right>
      <top/>
      <bottom style="thick">
        <color auto="1"/>
      </bottom>
      <diagonal/>
    </border>
    <border>
      <left/>
      <right style="thick">
        <color auto="1"/>
      </right>
      <top/>
      <bottom/>
      <diagonal/>
    </border>
    <border>
      <left/>
      <right style="thick">
        <color auto="1"/>
      </right>
      <top style="thick">
        <color auto="1"/>
      </top>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auto="1"/>
      </bottom>
      <diagonal/>
    </border>
    <border>
      <left/>
      <right/>
      <top style="thin">
        <color theme="4" tint="0.39997558519241921"/>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cellStyleXfs>
  <cellXfs count="115">
    <xf numFmtId="0" fontId="0" fillId="0" borderId="0" xfId="0"/>
    <xf numFmtId="0" fontId="2" fillId="7" borderId="0" xfId="0" applyFont="1" applyFill="1" applyBorder="1" applyProtection="1">
      <protection locked="0"/>
    </xf>
    <xf numFmtId="0" fontId="0" fillId="6" borderId="0" xfId="0" applyFill="1" applyProtection="1">
      <protection locked="0"/>
    </xf>
    <xf numFmtId="0" fontId="0" fillId="0" borderId="0" xfId="0" applyProtection="1">
      <protection locked="0"/>
    </xf>
    <xf numFmtId="0" fontId="14" fillId="8" borderId="26" xfId="0" applyFont="1" applyFill="1" applyBorder="1" applyAlignment="1" applyProtection="1">
      <alignment vertical="center"/>
      <protection locked="0"/>
    </xf>
    <xf numFmtId="0" fontId="14" fillId="8" borderId="25" xfId="0" applyFont="1" applyFill="1" applyBorder="1" applyAlignment="1" applyProtection="1">
      <alignment vertical="center"/>
      <protection locked="0"/>
    </xf>
    <xf numFmtId="0" fontId="14" fillId="8" borderId="24" xfId="0" applyFont="1" applyFill="1" applyBorder="1" applyAlignment="1" applyProtection="1">
      <alignment vertical="center"/>
      <protection locked="0"/>
    </xf>
    <xf numFmtId="0" fontId="14" fillId="8" borderId="23" xfId="0" applyFont="1" applyFill="1" applyBorder="1" applyAlignment="1" applyProtection="1">
      <alignment vertical="center"/>
      <protection locked="0"/>
    </xf>
    <xf numFmtId="0" fontId="4" fillId="5" borderId="2" xfId="0" applyFont="1" applyFill="1" applyBorder="1" applyAlignment="1" applyProtection="1">
      <alignment horizontal="center"/>
      <protection locked="0"/>
    </xf>
    <xf numFmtId="0" fontId="4" fillId="5" borderId="12" xfId="0" applyFont="1" applyFill="1" applyBorder="1" applyAlignment="1" applyProtection="1">
      <alignment horizontal="center"/>
      <protection locked="0"/>
    </xf>
    <xf numFmtId="0" fontId="14" fillId="8" borderId="0" xfId="0" applyFont="1" applyFill="1" applyBorder="1" applyAlignment="1" applyProtection="1">
      <alignment vertical="center"/>
      <protection locked="0"/>
    </xf>
    <xf numFmtId="0" fontId="14" fillId="8" borderId="22" xfId="0" applyFont="1" applyFill="1" applyBorder="1" applyAlignment="1" applyProtection="1">
      <alignment vertical="center"/>
      <protection locked="0"/>
    </xf>
    <xf numFmtId="0" fontId="2" fillId="7" borderId="0" xfId="0" applyFont="1" applyFill="1" applyBorder="1" applyAlignment="1" applyProtection="1">
      <protection locked="0"/>
    </xf>
    <xf numFmtId="0" fontId="2" fillId="3" borderId="3" xfId="0" applyFont="1" applyFill="1" applyBorder="1" applyAlignment="1" applyProtection="1">
      <alignment wrapText="1"/>
      <protection locked="0"/>
    </xf>
    <xf numFmtId="0" fontId="2" fillId="3" borderId="3" xfId="0" applyFont="1" applyFill="1" applyBorder="1" applyAlignment="1" applyProtection="1">
      <protection locked="0"/>
    </xf>
    <xf numFmtId="0" fontId="2" fillId="3" borderId="4" xfId="0" applyFont="1" applyFill="1" applyBorder="1" applyAlignment="1" applyProtection="1">
      <protection locked="0"/>
    </xf>
    <xf numFmtId="0" fontId="0" fillId="0" borderId="1" xfId="1" applyNumberFormat="1" applyFont="1" applyBorder="1" applyAlignment="1" applyProtection="1">
      <alignment horizontal="center"/>
      <protection locked="0"/>
    </xf>
    <xf numFmtId="44" fontId="0" fillId="0" borderId="1" xfId="0" applyNumberFormat="1" applyBorder="1" applyProtection="1">
      <protection locked="0"/>
    </xf>
    <xf numFmtId="9" fontId="0" fillId="0" borderId="6" xfId="2" applyNumberFormat="1" applyFont="1" applyBorder="1" applyAlignment="1" applyProtection="1">
      <alignment horizontal="center"/>
      <protection locked="0"/>
    </xf>
    <xf numFmtId="9" fontId="0" fillId="0" borderId="2" xfId="2" applyNumberFormat="1" applyFont="1" applyBorder="1" applyAlignment="1" applyProtection="1">
      <alignment horizontal="center"/>
      <protection locked="0"/>
    </xf>
    <xf numFmtId="9" fontId="0" fillId="0" borderId="7" xfId="2" applyFont="1" applyBorder="1" applyAlignment="1" applyProtection="1">
      <alignment horizontal="center" vertical="center"/>
      <protection locked="0"/>
    </xf>
    <xf numFmtId="9" fontId="0" fillId="0" borderId="3" xfId="2" applyFont="1" applyBorder="1" applyAlignment="1" applyProtection="1">
      <alignment horizontal="center" vertical="center"/>
      <protection locked="0"/>
    </xf>
    <xf numFmtId="9" fontId="0" fillId="0" borderId="6" xfId="2" applyFont="1" applyBorder="1" applyAlignment="1" applyProtection="1">
      <alignment horizontal="center" vertical="center"/>
      <protection locked="0"/>
    </xf>
    <xf numFmtId="44" fontId="0" fillId="2" borderId="1" xfId="1" applyNumberFormat="1" applyFont="1" applyFill="1" applyBorder="1" applyProtection="1">
      <protection locked="0"/>
    </xf>
    <xf numFmtId="9" fontId="0" fillId="0" borderId="2" xfId="2" applyFont="1" applyBorder="1" applyAlignment="1" applyProtection="1">
      <alignment horizontal="center" vertical="center"/>
      <protection locked="0"/>
    </xf>
    <xf numFmtId="0" fontId="0" fillId="0" borderId="19" xfId="1" applyNumberFormat="1" applyFont="1" applyBorder="1" applyAlignment="1" applyProtection="1">
      <alignment horizontal="center"/>
      <protection locked="0"/>
    </xf>
    <xf numFmtId="9" fontId="0" fillId="0" borderId="13" xfId="2" applyFont="1" applyBorder="1" applyAlignment="1" applyProtection="1">
      <alignment horizontal="center" vertical="center"/>
      <protection locked="0"/>
    </xf>
    <xf numFmtId="9" fontId="0" fillId="0" borderId="11" xfId="2" applyFont="1" applyBorder="1" applyAlignment="1" applyProtection="1">
      <alignment horizontal="center" vertical="center"/>
      <protection locked="0"/>
    </xf>
    <xf numFmtId="44" fontId="0" fillId="2" borderId="19" xfId="1" applyNumberFormat="1" applyFont="1" applyFill="1" applyBorder="1" applyProtection="1">
      <protection locked="0"/>
    </xf>
    <xf numFmtId="9" fontId="0" fillId="0" borderId="9" xfId="2" applyFont="1" applyBorder="1" applyAlignment="1" applyProtection="1">
      <alignment horizontal="center" vertical="center"/>
      <protection locked="0"/>
    </xf>
    <xf numFmtId="44" fontId="0" fillId="0" borderId="1" xfId="0" applyNumberFormat="1" applyFont="1" applyBorder="1" applyProtection="1">
      <protection locked="0"/>
    </xf>
    <xf numFmtId="9" fontId="0" fillId="0" borderId="14" xfId="2" applyNumberFormat="1" applyFont="1" applyBorder="1" applyAlignment="1" applyProtection="1">
      <alignment horizontal="center"/>
      <protection locked="0"/>
    </xf>
    <xf numFmtId="44" fontId="0" fillId="0" borderId="1" xfId="1" applyFont="1" applyBorder="1" applyProtection="1">
      <protection locked="0"/>
    </xf>
    <xf numFmtId="9" fontId="0" fillId="0" borderId="14" xfId="2" applyFont="1" applyBorder="1" applyAlignment="1" applyProtection="1">
      <alignment horizontal="center" vertical="center"/>
      <protection locked="0"/>
    </xf>
    <xf numFmtId="44" fontId="0" fillId="0" borderId="4" xfId="1" applyFont="1" applyBorder="1" applyProtection="1">
      <protection locked="0"/>
    </xf>
    <xf numFmtId="9" fontId="0" fillId="0" borderId="15" xfId="2" applyFont="1" applyBorder="1" applyAlignment="1" applyProtection="1">
      <alignment horizontal="center" vertical="center"/>
      <protection locked="0"/>
    </xf>
    <xf numFmtId="44" fontId="0" fillId="2" borderId="4" xfId="1" applyFont="1" applyFill="1" applyBorder="1" applyProtection="1">
      <protection locked="0"/>
    </xf>
    <xf numFmtId="0" fontId="7" fillId="7" borderId="0" xfId="0" applyFont="1" applyFill="1" applyBorder="1" applyProtection="1">
      <protection locked="0"/>
    </xf>
    <xf numFmtId="9" fontId="3" fillId="5" borderId="19" xfId="0" applyNumberFormat="1" applyFont="1" applyFill="1" applyBorder="1" applyProtection="1"/>
    <xf numFmtId="9" fontId="3" fillId="5" borderId="9" xfId="0" applyNumberFormat="1" applyFont="1" applyFill="1" applyBorder="1" applyProtection="1"/>
    <xf numFmtId="0" fontId="2" fillId="7" borderId="0" xfId="0" applyFont="1" applyFill="1" applyBorder="1" applyAlignment="1" applyProtection="1">
      <alignment horizontal="center"/>
      <protection locked="0"/>
    </xf>
    <xf numFmtId="0" fontId="0" fillId="5" borderId="2" xfId="0" applyFont="1" applyFill="1" applyBorder="1" applyAlignment="1" applyProtection="1">
      <alignment horizontal="left"/>
    </xf>
    <xf numFmtId="0" fontId="0" fillId="5" borderId="4" xfId="0" applyFill="1" applyBorder="1" applyProtection="1"/>
    <xf numFmtId="49" fontId="0" fillId="6" borderId="5" xfId="0" applyNumberFormat="1" applyFill="1" applyBorder="1" applyAlignment="1" applyProtection="1">
      <alignment horizontal="left" wrapText="1"/>
    </xf>
    <xf numFmtId="0" fontId="12" fillId="6" borderId="1" xfId="0" applyFont="1" applyFill="1" applyBorder="1" applyAlignment="1" applyProtection="1">
      <alignment vertical="center"/>
    </xf>
    <xf numFmtId="0" fontId="4" fillId="5" borderId="1" xfId="0" applyFont="1" applyFill="1" applyBorder="1" applyAlignment="1" applyProtection="1">
      <alignment horizontal="left" vertical="center"/>
    </xf>
    <xf numFmtId="0" fontId="9" fillId="6" borderId="1" xfId="0" applyFont="1" applyFill="1" applyBorder="1" applyAlignment="1" applyProtection="1">
      <alignment horizontal="left" wrapText="1"/>
    </xf>
    <xf numFmtId="0" fontId="4" fillId="5" borderId="21" xfId="0" applyFont="1" applyFill="1" applyBorder="1" applyProtection="1"/>
    <xf numFmtId="0" fontId="4" fillId="5" borderId="3" xfId="0" applyFont="1" applyFill="1" applyBorder="1" applyProtection="1"/>
    <xf numFmtId="0" fontId="4" fillId="5" borderId="4" xfId="0" applyFont="1" applyFill="1" applyBorder="1" applyProtection="1"/>
    <xf numFmtId="0" fontId="8" fillId="8" borderId="3" xfId="0" applyFont="1" applyFill="1" applyBorder="1" applyAlignment="1" applyProtection="1">
      <alignment horizontal="left" wrapText="1"/>
    </xf>
    <xf numFmtId="0" fontId="8" fillId="8" borderId="4" xfId="0" applyFont="1" applyFill="1" applyBorder="1" applyAlignment="1" applyProtection="1">
      <alignment horizontal="left" wrapText="1"/>
    </xf>
    <xf numFmtId="0" fontId="8" fillId="8" borderId="16" xfId="0" applyFont="1" applyFill="1" applyBorder="1" applyAlignment="1" applyProtection="1">
      <alignment horizontal="left" wrapText="1"/>
    </xf>
    <xf numFmtId="0" fontId="4" fillId="5" borderId="1" xfId="0" applyFont="1" applyFill="1" applyBorder="1" applyAlignment="1" applyProtection="1">
      <alignment vertical="center"/>
    </xf>
    <xf numFmtId="0" fontId="7" fillId="6" borderId="2" xfId="0" applyFont="1" applyFill="1" applyBorder="1" applyAlignment="1" applyProtection="1">
      <alignment horizontal="left" vertical="top" wrapText="1"/>
    </xf>
    <xf numFmtId="0" fontId="7" fillId="6" borderId="3" xfId="0" applyFont="1" applyFill="1" applyBorder="1" applyAlignment="1" applyProtection="1">
      <alignment horizontal="left" vertical="top" wrapText="1"/>
    </xf>
    <xf numFmtId="0" fontId="7" fillId="6" borderId="16" xfId="0" applyFont="1" applyFill="1" applyBorder="1" applyAlignment="1" applyProtection="1">
      <alignment horizontal="left" vertical="top" wrapText="1"/>
    </xf>
    <xf numFmtId="0" fontId="4" fillId="5" borderId="1" xfId="0" applyFont="1" applyFill="1" applyBorder="1" applyProtection="1"/>
    <xf numFmtId="0" fontId="7" fillId="5" borderId="1" xfId="0" applyFont="1" applyFill="1" applyBorder="1" applyAlignment="1" applyProtection="1">
      <alignment vertical="center"/>
    </xf>
    <xf numFmtId="0" fontId="2" fillId="7" borderId="0" xfId="0" applyFont="1" applyFill="1" applyBorder="1" applyAlignment="1" applyProtection="1">
      <alignment horizontal="center"/>
    </xf>
    <xf numFmtId="0" fontId="17" fillId="6" borderId="1" xfId="0" applyFont="1" applyFill="1" applyBorder="1" applyAlignment="1" applyProtection="1">
      <alignment horizontal="center" vertical="center" wrapText="1"/>
    </xf>
    <xf numFmtId="0" fontId="17" fillId="6" borderId="2" xfId="0" applyFont="1" applyFill="1" applyBorder="1" applyAlignment="1" applyProtection="1">
      <alignment horizontal="center" vertical="top" wrapText="1"/>
    </xf>
    <xf numFmtId="0" fontId="7" fillId="5" borderId="4" xfId="0" applyFont="1" applyFill="1" applyBorder="1" applyAlignment="1" applyProtection="1">
      <alignment vertical="top" wrapText="1"/>
    </xf>
    <xf numFmtId="0" fontId="7" fillId="5" borderId="20" xfId="0" applyFont="1" applyFill="1" applyBorder="1" applyAlignment="1" applyProtection="1">
      <alignment vertical="top" wrapText="1"/>
    </xf>
    <xf numFmtId="0" fontId="2" fillId="7" borderId="0" xfId="0" applyFont="1" applyFill="1" applyBorder="1" applyProtection="1"/>
    <xf numFmtId="0" fontId="16" fillId="8" borderId="10" xfId="0" applyFont="1" applyFill="1" applyBorder="1" applyAlignment="1" applyProtection="1">
      <alignment horizontal="left" vertical="top" wrapText="1"/>
    </xf>
    <xf numFmtId="0" fontId="4" fillId="5" borderId="4" xfId="0" applyFont="1" applyFill="1" applyBorder="1" applyAlignment="1" applyProtection="1">
      <alignment vertical="center"/>
    </xf>
    <xf numFmtId="0" fontId="15" fillId="6" borderId="2" xfId="0" applyFont="1" applyFill="1" applyBorder="1" applyAlignment="1" applyProtection="1">
      <alignment horizontal="left" wrapText="1"/>
    </xf>
    <xf numFmtId="0" fontId="15" fillId="6" borderId="3" xfId="0" applyFont="1" applyFill="1" applyBorder="1" applyAlignment="1" applyProtection="1">
      <alignment horizontal="left" wrapText="1"/>
    </xf>
    <xf numFmtId="0" fontId="4" fillId="5" borderId="3" xfId="0" applyFont="1" applyFill="1" applyBorder="1" applyAlignment="1" applyProtection="1">
      <alignment horizontal="center"/>
      <protection locked="0"/>
    </xf>
    <xf numFmtId="9" fontId="0" fillId="0" borderId="27" xfId="2" applyFont="1" applyBorder="1" applyAlignment="1" applyProtection="1">
      <alignment horizontal="center"/>
      <protection locked="0"/>
    </xf>
    <xf numFmtId="0" fontId="4" fillId="5" borderId="0" xfId="0" applyFont="1" applyFill="1" applyBorder="1" applyAlignment="1" applyProtection="1">
      <alignment horizontal="center"/>
      <protection locked="0"/>
    </xf>
    <xf numFmtId="0" fontId="2" fillId="7" borderId="0" xfId="0" applyFont="1" applyFill="1" applyBorder="1" applyAlignment="1" applyProtection="1">
      <alignment horizontal="center"/>
      <protection locked="0"/>
    </xf>
    <xf numFmtId="0" fontId="10" fillId="8" borderId="28" xfId="0" applyFont="1" applyFill="1" applyBorder="1" applyAlignment="1">
      <alignment vertical="top" wrapText="1"/>
    </xf>
    <xf numFmtId="0" fontId="19" fillId="8" borderId="10" xfId="0" applyFont="1" applyFill="1" applyBorder="1" applyAlignment="1" applyProtection="1">
      <alignment vertical="top" wrapText="1"/>
    </xf>
    <xf numFmtId="0" fontId="20" fillId="5" borderId="10" xfId="0" applyFont="1" applyFill="1" applyBorder="1" applyAlignment="1" applyProtection="1">
      <alignment horizontal="center" vertical="center" wrapText="1"/>
    </xf>
    <xf numFmtId="0" fontId="20" fillId="4" borderId="17" xfId="0" applyFont="1" applyFill="1" applyBorder="1" applyAlignment="1" applyProtection="1">
      <alignment horizontal="center" vertical="center" wrapText="1"/>
    </xf>
    <xf numFmtId="0" fontId="20" fillId="4" borderId="5" xfId="0" applyFont="1" applyFill="1" applyBorder="1" applyAlignment="1" applyProtection="1">
      <alignment horizontal="center" vertical="center" wrapText="1"/>
    </xf>
    <xf numFmtId="0" fontId="2" fillId="7" borderId="8" xfId="0" applyFont="1" applyFill="1" applyBorder="1" applyProtection="1"/>
    <xf numFmtId="0" fontId="2" fillId="7" borderId="0" xfId="0" applyFont="1" applyFill="1" applyBorder="1" applyAlignment="1" applyProtection="1">
      <alignment horizontal="center"/>
      <protection locked="0"/>
    </xf>
    <xf numFmtId="0" fontId="2" fillId="5" borderId="18" xfId="0" applyFont="1" applyFill="1" applyBorder="1" applyAlignment="1" applyProtection="1">
      <alignment horizontal="center" vertical="center" wrapText="1"/>
    </xf>
    <xf numFmtId="0" fontId="2" fillId="5" borderId="12" xfId="0" applyFont="1" applyFill="1" applyBorder="1" applyAlignment="1" applyProtection="1">
      <alignment horizontal="center" vertical="center" wrapText="1"/>
    </xf>
    <xf numFmtId="0" fontId="23" fillId="6" borderId="19" xfId="1" applyNumberFormat="1" applyFont="1" applyFill="1" applyBorder="1" applyAlignment="1" applyProtection="1">
      <alignment horizontal="center" wrapText="1"/>
      <protection locked="0"/>
    </xf>
    <xf numFmtId="0" fontId="0" fillId="5" borderId="21" xfId="0" applyFill="1" applyBorder="1" applyProtection="1"/>
    <xf numFmtId="0" fontId="0" fillId="5" borderId="0" xfId="0" applyFill="1" applyBorder="1" applyProtection="1"/>
    <xf numFmtId="0" fontId="0" fillId="0" borderId="27" xfId="2" applyNumberFormat="1" applyFont="1" applyBorder="1" applyAlignment="1" applyProtection="1">
      <alignment horizontal="center"/>
      <protection locked="0"/>
    </xf>
    <xf numFmtId="49" fontId="0" fillId="6" borderId="0" xfId="0" applyNumberFormat="1" applyFill="1" applyBorder="1" applyAlignment="1" applyProtection="1">
      <alignment horizontal="left" wrapText="1"/>
    </xf>
    <xf numFmtId="42" fontId="0" fillId="4" borderId="1" xfId="1" applyNumberFormat="1" applyFont="1" applyFill="1" applyBorder="1" applyProtection="1"/>
    <xf numFmtId="42" fontId="0" fillId="4" borderId="19" xfId="1" applyNumberFormat="1" applyFont="1" applyFill="1" applyBorder="1" applyProtection="1"/>
    <xf numFmtId="42" fontId="0" fillId="4" borderId="2" xfId="1" applyNumberFormat="1" applyFont="1" applyFill="1" applyBorder="1" applyProtection="1"/>
    <xf numFmtId="42" fontId="0" fillId="4" borderId="9" xfId="1" applyNumberFormat="1" applyFont="1" applyFill="1" applyBorder="1" applyProtection="1"/>
    <xf numFmtId="42" fontId="0" fillId="4" borderId="1" xfId="1" applyNumberFormat="1" applyFont="1" applyFill="1" applyBorder="1" applyAlignment="1" applyProtection="1">
      <alignment horizontal="center"/>
    </xf>
    <xf numFmtId="42" fontId="3" fillId="5" borderId="1" xfId="0" applyNumberFormat="1" applyFont="1" applyFill="1" applyBorder="1" applyAlignment="1" applyProtection="1">
      <alignment vertical="top" wrapText="1"/>
    </xf>
    <xf numFmtId="42" fontId="3" fillId="5" borderId="19" xfId="0" applyNumberFormat="1" applyFont="1" applyFill="1" applyBorder="1" applyAlignment="1" applyProtection="1">
      <alignment vertical="top" wrapText="1"/>
    </xf>
    <xf numFmtId="42" fontId="3" fillId="5" borderId="1" xfId="0" applyNumberFormat="1" applyFont="1" applyFill="1" applyBorder="1" applyProtection="1"/>
    <xf numFmtId="42" fontId="3" fillId="5" borderId="2" xfId="0" applyNumberFormat="1" applyFont="1" applyFill="1" applyBorder="1" applyProtection="1"/>
    <xf numFmtId="42" fontId="3" fillId="5" borderId="2" xfId="0" applyNumberFormat="1" applyFont="1" applyFill="1" applyBorder="1" applyAlignment="1" applyProtection="1">
      <alignment vertical="top" wrapText="1"/>
    </xf>
    <xf numFmtId="42" fontId="3" fillId="5" borderId="9" xfId="0" applyNumberFormat="1" applyFont="1" applyFill="1" applyBorder="1" applyAlignment="1" applyProtection="1">
      <alignment vertical="top" wrapText="1"/>
    </xf>
    <xf numFmtId="0" fontId="9" fillId="6" borderId="2" xfId="0" applyFont="1" applyFill="1" applyBorder="1" applyAlignment="1">
      <alignment horizontal="center" wrapText="1"/>
    </xf>
    <xf numFmtId="0" fontId="9" fillId="6" borderId="3" xfId="0" applyFont="1" applyFill="1" applyBorder="1" applyAlignment="1">
      <alignment horizontal="center" wrapText="1"/>
    </xf>
    <xf numFmtId="0" fontId="9" fillId="6" borderId="4" xfId="0" applyFont="1" applyFill="1" applyBorder="1" applyAlignment="1">
      <alignment horizontal="center" wrapText="1"/>
    </xf>
    <xf numFmtId="0" fontId="4" fillId="5" borderId="2" xfId="0" applyFont="1" applyFill="1" applyBorder="1" applyAlignment="1" applyProtection="1">
      <alignment horizontal="left" vertical="center"/>
    </xf>
    <xf numFmtId="0" fontId="4" fillId="5" borderId="3" xfId="0" applyFont="1" applyFill="1" applyBorder="1" applyAlignment="1" applyProtection="1">
      <alignment horizontal="left" vertical="center"/>
    </xf>
    <xf numFmtId="0" fontId="4" fillId="5" borderId="4" xfId="0" applyFont="1" applyFill="1" applyBorder="1" applyAlignment="1" applyProtection="1">
      <alignment horizontal="left" vertical="center"/>
    </xf>
    <xf numFmtId="0" fontId="2" fillId="7" borderId="0" xfId="0" applyFont="1" applyFill="1" applyBorder="1" applyAlignment="1" applyProtection="1">
      <alignment horizontal="center"/>
      <protection locked="0"/>
    </xf>
    <xf numFmtId="0" fontId="10" fillId="8" borderId="30" xfId="0" applyFont="1" applyFill="1" applyBorder="1" applyAlignment="1">
      <alignment horizontal="center" vertical="top" wrapText="1"/>
    </xf>
    <xf numFmtId="0" fontId="10" fillId="8" borderId="31" xfId="0" applyFont="1" applyFill="1" applyBorder="1" applyAlignment="1">
      <alignment horizontal="center" vertical="top" wrapText="1"/>
    </xf>
    <xf numFmtId="0" fontId="10" fillId="8" borderId="29" xfId="0" applyFont="1" applyFill="1" applyBorder="1" applyAlignment="1">
      <alignment horizontal="center" vertical="top" wrapText="1"/>
    </xf>
    <xf numFmtId="0" fontId="12" fillId="6" borderId="2" xfId="0" applyFont="1" applyFill="1" applyBorder="1" applyAlignment="1" applyProtection="1">
      <alignment horizontal="left" vertical="center"/>
    </xf>
    <xf numFmtId="0" fontId="12" fillId="6" borderId="3" xfId="0" applyFont="1" applyFill="1" applyBorder="1" applyAlignment="1" applyProtection="1">
      <alignment horizontal="left" vertical="center"/>
    </xf>
    <xf numFmtId="0" fontId="12" fillId="6" borderId="4" xfId="0" applyFont="1" applyFill="1" applyBorder="1" applyAlignment="1" applyProtection="1">
      <alignment horizontal="left" vertical="center"/>
    </xf>
    <xf numFmtId="0" fontId="7" fillId="6" borderId="2" xfId="0" applyFont="1" applyFill="1" applyBorder="1" applyAlignment="1" applyProtection="1">
      <alignment horizontal="center" vertical="top" wrapText="1"/>
    </xf>
    <xf numFmtId="0" fontId="7" fillId="6" borderId="3" xfId="0" applyFont="1" applyFill="1" applyBorder="1" applyAlignment="1" applyProtection="1">
      <alignment horizontal="center" vertical="top" wrapText="1"/>
    </xf>
    <xf numFmtId="0" fontId="7" fillId="6" borderId="16" xfId="0" applyFont="1" applyFill="1" applyBorder="1" applyAlignment="1" applyProtection="1">
      <alignment horizontal="center" vertical="top" wrapText="1"/>
    </xf>
    <xf numFmtId="0" fontId="11" fillId="8" borderId="21" xfId="0" applyFont="1" applyFill="1" applyBorder="1" applyAlignment="1" applyProtection="1">
      <alignment horizontal="left" vertical="center" wrapText="1"/>
    </xf>
  </cellXfs>
  <cellStyles count="5">
    <cellStyle name="Currency" xfId="1" builtinId="4"/>
    <cellStyle name="Currency 2" xfId="4"/>
    <cellStyle name="Normal" xfId="0" builtinId="0"/>
    <cellStyle name="Normal 2" xfId="3"/>
    <cellStyle name="Percent" xfId="2" builtinId="5"/>
  </cellStyles>
  <dxfs count="107">
    <dxf>
      <font>
        <b val="0"/>
        <i val="0"/>
        <strike val="0"/>
        <condense val="0"/>
        <extend val="0"/>
        <outline val="0"/>
        <shadow val="0"/>
        <u val="none"/>
        <vertAlign val="baseline"/>
        <sz val="11"/>
        <color auto="1"/>
        <name val="Century Gothic"/>
        <scheme val="minor"/>
      </font>
      <numFmt numFmtId="34" formatCode="_(&quot;$&quot;* #,##0.00_);_(&quot;$&quot;* \(#,##0.00\);_(&quot;$&quot;* &quot;-&quot;??_);_(@_)"/>
      <fill>
        <patternFill patternType="solid">
          <fgColor indexed="64"/>
          <bgColor theme="0" tint="-4.9989318521683403E-2"/>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Century Gothic"/>
        <scheme val="minor"/>
      </font>
      <numFmt numFmtId="34" formatCode="_(&quot;$&quot;* #,##0.00_);_(&quot;$&quot;* \(#,##0.00\);_(&quot;$&quot;*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entury Gothic"/>
        <scheme val="minor"/>
      </font>
      <numFmt numFmtId="34" formatCode="_(&quot;$&quot;* #,##0.00_);_(&quot;$&quot;* \(#,##0.00\);_(&quot;$&quot;*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entury Gothic"/>
        <scheme val="minor"/>
      </font>
      <numFmt numFmtId="34" formatCode="_(&quot;$&quot;* #,##0.00_);_(&quot;$&quot;* \(#,##0.00\);_(&quot;$&quot;*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auto="1"/>
        <name val="Century Gothic"/>
        <scheme val="minor"/>
      </font>
      <fill>
        <patternFill patternType="solid">
          <fgColor indexed="64"/>
          <bgColor theme="0" tint="-0.34998626667073579"/>
        </patternFill>
      </fill>
      <alignment horizontal="general" vertical="top" textRotation="0" wrapText="1" indent="0" justifyLastLine="0" shrinkToFit="0" readingOrder="0"/>
      <border diagonalUp="0" diagonalDown="0" outline="0">
        <left/>
        <right style="thin">
          <color indexed="64"/>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scheme val="minor"/>
      </font>
      <fill>
        <patternFill patternType="solid">
          <fgColor indexed="64"/>
          <bgColor theme="0" tint="-4.9989318521683403E-2"/>
        </patternFill>
      </fill>
      <protection locked="1" hidden="0"/>
    </dxf>
    <dxf>
      <border outline="0">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auto="1"/>
        <name val="Century Gothic"/>
        <scheme val="minor"/>
      </font>
      <fill>
        <patternFill patternType="solid">
          <fgColor indexed="64"/>
          <bgColor theme="0" tint="-0.34998626667073579"/>
        </patternFill>
      </fill>
      <alignment horizontal="general" vertical="top" textRotation="0" wrapText="1" indent="0" justifyLastLine="0" shrinkToFit="0" readingOrder="0"/>
      <border diagonalUp="0" diagonalDown="0" outline="0">
        <left/>
        <right style="thin">
          <color indexed="64"/>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scheme val="minor"/>
      </font>
      <fill>
        <patternFill patternType="solid">
          <fgColor indexed="64"/>
          <bgColor theme="0" tint="-4.9989318521683403E-2"/>
        </patternFill>
      </fill>
      <alignment horizontal="general" vertical="top" textRotation="0" wrapText="1"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entury Gothic"/>
        <scheme val="minor"/>
      </font>
      <numFmt numFmtId="32" formatCode="_(&quot;$&quot;* #,##0_);_(&quot;$&quot;* \(#,##0\);_(&quot;$&quot;* &quot;-&quot;_);_(@_)"/>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numFmt numFmtId="32" formatCode="_(&quot;$&quot;* #,##0_);_(&quot;$&quot;* \(#,##0\);_(&quot;$&quot;* &quot;-&quot;_);_(@_)"/>
      <protection locked="1" hidden="0"/>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auto="1"/>
        <name val="Century Gothic"/>
        <scheme val="minor"/>
      </font>
      <fill>
        <patternFill patternType="solid">
          <fgColor indexed="64"/>
          <bgColor theme="0" tint="-0.34998626667073579"/>
        </patternFill>
      </fill>
      <alignment horizontal="general" vertical="top" textRotation="0" wrapText="1" indent="0" justifyLastLine="0" shrinkToFit="0" readingOrder="0"/>
      <border diagonalUp="0" diagonalDown="0" outline="0">
        <left/>
        <right style="thin">
          <color indexed="64"/>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left style="thin">
          <color indexed="64"/>
        </left>
        <right style="thick">
          <color indexed="64"/>
        </right>
        <top style="thin">
          <color indexed="64"/>
        </top>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rgb="FFFEE794"/>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left/>
        <right style="medium">
          <color indexed="64"/>
        </right>
        <top style="thin">
          <color indexed="64"/>
        </top>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rgb="FFFEE794"/>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13" formatCode="0%"/>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entury Gothic"/>
        <scheme val="minor"/>
      </font>
      <fill>
        <patternFill patternType="solid">
          <fgColor indexed="64"/>
          <bgColor rgb="FFFEE794"/>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bottom style="thin">
          <color indexed="64"/>
        </bottom>
      </border>
      <protection locked="1" hidden="0"/>
    </dxf>
    <dxf>
      <font>
        <b val="0"/>
        <i val="0"/>
        <strike val="0"/>
        <condense val="0"/>
        <extend val="0"/>
        <outline val="0"/>
        <shadow val="0"/>
        <u val="none"/>
        <vertAlign val="baseline"/>
        <sz val="10"/>
        <color theme="1"/>
        <name val="Century Gothic"/>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6"/>
        <color auto="1"/>
        <name val="Century Gothic"/>
        <scheme val="minor"/>
      </font>
      <fill>
        <patternFill patternType="solid">
          <fgColor indexed="64"/>
          <bgColor theme="0" tint="-0.34998626667073579"/>
        </patternFill>
      </fill>
      <alignment horizontal="left" vertical="top" textRotation="0" wrapText="1" indent="0" justifyLastLine="0" shrinkToFit="0" readingOrder="0"/>
      <border diagonalUp="0" diagonalDown="0" outline="0">
        <left/>
        <right style="thin">
          <color indexed="64"/>
        </right>
        <top/>
        <bottom style="thin">
          <color indexed="64"/>
        </bottom>
      </border>
      <protection locked="1" hidden="0"/>
    </dxf>
    <dxf>
      <border outline="0">
        <left style="thin">
          <color indexed="64"/>
        </left>
      </border>
    </dxf>
    <dxf>
      <border outline="0">
        <bottom style="thin">
          <color indexed="64"/>
        </bottom>
      </border>
    </dxf>
    <dxf>
      <font>
        <b val="0"/>
        <i val="0"/>
        <strike val="0"/>
        <condense val="0"/>
        <extend val="0"/>
        <outline val="0"/>
        <shadow val="0"/>
        <u val="none"/>
        <vertAlign val="baseline"/>
        <sz val="10"/>
        <color auto="1"/>
        <name val="Century Gothic"/>
        <scheme val="minor"/>
      </font>
      <fill>
        <patternFill patternType="solid">
          <fgColor indexed="64"/>
          <bgColor theme="0" tint="-4.9989318521683403E-2"/>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outline="0">
        <left style="thin">
          <color indexed="64"/>
        </left>
        <right/>
        <top/>
        <bottom/>
      </border>
    </dxf>
    <dxf>
      <font>
        <b val="0"/>
        <i val="0"/>
        <strike val="0"/>
        <condense val="0"/>
        <extend val="0"/>
        <outline val="0"/>
        <shadow val="0"/>
        <u val="none"/>
        <vertAlign val="baseline"/>
        <sz val="11"/>
        <color theme="1"/>
        <name val="Century Gothic"/>
        <scheme val="minor"/>
      </font>
      <numFmt numFmtId="32" formatCode="_(&quot;$&quot;* #,##0_);_(&quot;$&quot;* \(#,##0\);_(&quot;$&quot;* &quot;-&quot;_);_(@_)"/>
      <fill>
        <patternFill patternType="solid">
          <fgColor indexed="64"/>
          <bgColor rgb="FFFEE794"/>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164" formatCode="_(&quot;$&quot;* #,##0_);_(&quot;$&quot;* \(#,##0\);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outline="0">
        <left style="thin">
          <color indexed="64"/>
        </left>
        <right/>
        <top/>
        <bottom/>
      </border>
    </dxf>
    <dxf>
      <font>
        <b val="0"/>
        <i val="0"/>
        <strike val="0"/>
        <condense val="0"/>
        <extend val="0"/>
        <outline val="0"/>
        <shadow val="0"/>
        <u val="none"/>
        <vertAlign val="baseline"/>
        <sz val="11"/>
        <color theme="1"/>
        <name val="Century Gothic"/>
        <scheme val="minor"/>
      </font>
      <numFmt numFmtId="32" formatCode="_(&quot;$&quot;* #,##0_);_(&quot;$&quot;* \(#,##0\);_(&quot;$&quot;* &quot;-&quot;_);_(@_)"/>
      <fill>
        <patternFill patternType="solid">
          <fgColor indexed="64"/>
          <bgColor rgb="FFFEE794"/>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164" formatCode="_(&quot;$&quot;* #,##0_);_(&quot;$&quot;* \(#,##0\);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Century Gothic"/>
        <scheme val="minor"/>
      </font>
      <alignment horizontal="center" vertical="center" textRotation="0" wrapText="0" indent="0" justifyLastLine="0" shrinkToFit="0" readingOrder="0"/>
      <border diagonalUp="0" diagonalDown="0">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fill>
        <patternFill patternType="solid">
          <fgColor indexed="64"/>
          <bgColor rgb="FFFEE794"/>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32" formatCode="_(&quot;$&quot;* #,##0_);_(&quot;$&quot;* \(#,##0\);_(&quot;$&quot;* &quot;-&quot;_);_(@_)"/>
      <fill>
        <patternFill patternType="solid">
          <fgColor indexed="64"/>
          <bgColor rgb="FFFEE794"/>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entury Gothic"/>
        <scheme val="minor"/>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164" formatCode="_(&quot;$&quot;* #,##0_);_(&quot;$&quot;* \(#,##0\);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entury Gothic"/>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1" hidden="0"/>
    </dxf>
    <dxf>
      <border outline="0">
        <left style="thin">
          <color indexed="64"/>
        </left>
        <right style="medium">
          <color indexed="64"/>
        </right>
        <bottom style="thin">
          <color indexed="64"/>
        </bottom>
      </border>
    </dxf>
    <dxf>
      <protection locked="0" hidden="0"/>
    </dxf>
    <dxf>
      <protection locked="0" hidden="0"/>
    </dxf>
    <dxf>
      <font>
        <b/>
        <i val="0"/>
        <strike val="0"/>
        <condense val="0"/>
        <extend val="0"/>
        <outline val="0"/>
        <shadow val="0"/>
        <u val="none"/>
        <vertAlign val="baseline"/>
        <sz val="16"/>
        <color theme="1"/>
        <name val="Century Gothic"/>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right/>
        <top/>
        <bottom style="thin">
          <color auto="1"/>
        </bottom>
      </border>
      <protection locked="1" hidden="0"/>
    </dxf>
    <dxf>
      <font>
        <b/>
        <i val="0"/>
        <strike val="0"/>
        <condense val="0"/>
        <extend val="0"/>
        <outline val="0"/>
        <shadow val="0"/>
        <u val="none"/>
        <vertAlign val="baseline"/>
        <sz val="16"/>
        <color theme="1"/>
        <name val="Century Gothic"/>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thin">
          <color indexed="64"/>
        </left>
        <right/>
        <top/>
        <bottom style="thin">
          <color indexed="64"/>
        </bottom>
      </border>
      <protection locked="1" hidden="0"/>
    </dxf>
    <dxf>
      <border outline="0">
        <right style="thin">
          <color indexed="64"/>
        </right>
        <top style="thin">
          <color indexed="64"/>
        </top>
      </border>
    </dxf>
    <dxf>
      <border outline="0">
        <bottom style="thin">
          <color auto="1"/>
        </bottom>
      </border>
    </dxf>
    <dxf>
      <font>
        <b/>
        <i val="0"/>
        <strike val="0"/>
        <condense val="0"/>
        <extend val="0"/>
        <outline val="0"/>
        <shadow val="0"/>
        <u val="none"/>
        <vertAlign val="baseline"/>
        <sz val="16"/>
        <color theme="1"/>
        <name val="Century Gothic"/>
        <scheme val="minor"/>
      </font>
      <fill>
        <patternFill patternType="solid">
          <fgColor indexed="64"/>
          <bgColor theme="0" tint="-0.14999847407452621"/>
        </patternFill>
      </fill>
      <alignment horizontal="left" vertical="bottom" textRotation="0" wrapText="1" indent="0" justifyLastLine="0" shrinkToFit="0" readingOrder="0"/>
      <protection locked="1" hidden="0"/>
    </dxf>
  </dxfs>
  <tableStyles count="1" defaultTableStyle="TableStyleMedium2" defaultPivotStyle="PivotStyleLight16">
    <tableStyle name="cost-bene" pivot="0" count="0"/>
  </tableStyles>
  <colors>
    <mruColors>
      <color rgb="FFFEE794"/>
      <color rgb="FFCC3399"/>
      <color rgb="FF669900"/>
      <color rgb="FF00A44A"/>
      <color rgb="FF00D09E"/>
      <color rgb="FF368A86"/>
      <color rgb="FFC09200"/>
      <color rgb="FF58267E"/>
      <color rgb="FFF7F7F7"/>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6" name="Table6" displayName="Table6" ref="A3:B9" headerRowCount="0" totalsRowShown="0" headerRowDxfId="106" headerRowBorderDxfId="105" tableBorderDxfId="104">
  <tableColumns count="2">
    <tableColumn id="1" name="Column1" headerRowDxfId="103"/>
    <tableColumn id="2" name="Column2" headerRowDxfId="102"/>
  </tableColumns>
  <tableStyleInfo name="TableStyleMedium2" showFirstColumn="0" showLastColumn="0" showRowStripes="0" showColumnStripes="0"/>
  <extLst>
    <ext xmlns:x14="http://schemas.microsoft.com/office/spreadsheetml/2009/9/main" uri="{504A1905-F514-4f6f-8877-14C23A59335A}">
      <x14:table altTextSummary="Settings that will be used for calculating Net present value."/>
    </ext>
  </extLst>
</table>
</file>

<file path=xl/tables/table2.xml><?xml version="1.0" encoding="utf-8"?>
<table xmlns="http://schemas.openxmlformats.org/spreadsheetml/2006/main" id="21" name="Table322" displayName="Table322" ref="A10:M22" totalsRowShown="0" headerRowDxfId="101" dataDxfId="100" tableBorderDxfId="99">
  <autoFilter ref="A10:M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Quantitative Costs" dataDxfId="98"/>
    <tableColumn id="2" name="Qty _x000a_Year 1" dataDxfId="97" totalsRowDxfId="96" dataCellStyle="Currency"/>
    <tableColumn id="3" name="$ per Qty_x000a_Year 1" dataDxfId="95" totalsRowDxfId="94" dataCellStyle="Currency"/>
    <tableColumn id="4" name="Total_x000a_Year 1" dataDxfId="93" totalsRowDxfId="92" dataCellStyle="Currency"/>
    <tableColumn id="5" name="Confidence Factor_x000a_Year 1" dataDxfId="91" totalsRowDxfId="90" dataCellStyle="Percent"/>
    <tableColumn id="6" name="Qty _x000a_Year 2" dataDxfId="89" totalsRowDxfId="88" dataCellStyle="Currency"/>
    <tableColumn id="7" name="$ per Qty_x000a_Year 2" dataDxfId="87" totalsRowDxfId="86" dataCellStyle="Currency"/>
    <tableColumn id="8" name="Total_x000a_Year 2" dataDxfId="85" totalsRowDxfId="84" dataCellStyle="Currency"/>
    <tableColumn id="9" name="Confidence Factor_x000a_Year 2" dataDxfId="83" totalsRowDxfId="82" dataCellStyle="Percent"/>
    <tableColumn id="10" name="Qty _x000a_Year 3" dataDxfId="81" totalsRowDxfId="80" dataCellStyle="Currency"/>
    <tableColumn id="11" name="$ per Qty_x000a_Year 3" dataDxfId="79" totalsRowDxfId="78" dataCellStyle="Currency"/>
    <tableColumn id="12" name="Total_x000a_Year 3" dataDxfId="77" totalsRowDxfId="76" dataCellStyle="Currency"/>
    <tableColumn id="13" name="Confidence Factor_x000a_Year 3" dataDxfId="75" totalsRowDxfId="74" dataCellStyle="Percent"/>
  </tableColumns>
  <tableStyleInfo name="TableStyleMedium2" showFirstColumn="0" showLastColumn="0" showRowStripes="0" showColumnStripes="0"/>
  <extLst>
    <ext xmlns:x14="http://schemas.microsoft.com/office/spreadsheetml/2009/9/main" uri="{504A1905-F514-4f6f-8877-14C23A59335A}">
      <x14:table altTextSummary="Quantitive Costs for three years. Includes different possibilites for consideration."/>
    </ext>
  </extLst>
</table>
</file>

<file path=xl/tables/table3.xml><?xml version="1.0" encoding="utf-8"?>
<table xmlns="http://schemas.openxmlformats.org/spreadsheetml/2006/main" id="11" name="Table512" displayName="Table512" ref="A14:M35" headerRowCount="0" totalsRowShown="0" headerRowDxfId="73" headerRowBorderDxfId="72" tableBorderDxfId="71">
  <tableColumns count="13">
    <tableColumn id="1" name="Column1" headerRowDxfId="70" dataDxfId="69"/>
    <tableColumn id="2" name="Column2" headerRowDxfId="68" dataDxfId="67" dataCellStyle="Currency"/>
    <tableColumn id="3" name="Column3" headerRowDxfId="66" dataDxfId="65"/>
    <tableColumn id="4" name="Column4" headerRowDxfId="64" dataDxfId="63" dataCellStyle="Currency">
      <calculatedColumnFormula>B15*C15</calculatedColumnFormula>
    </tableColumn>
    <tableColumn id="5" name="Column5" headerRowDxfId="62" dataDxfId="61" dataCellStyle="Percent"/>
    <tableColumn id="6" name="Column6" headerRowDxfId="60" dataDxfId="59" dataCellStyle="Currency"/>
    <tableColumn id="7" name="Column7" headerRowDxfId="58" dataDxfId="57" dataCellStyle="Currency"/>
    <tableColumn id="8" name="Column8" headerRowDxfId="56" dataDxfId="55" dataCellStyle="Currency">
      <calculatedColumnFormula>F15*G15</calculatedColumnFormula>
    </tableColumn>
    <tableColumn id="9" name="Column9" headerRowDxfId="54" dataDxfId="53" dataCellStyle="Percent"/>
    <tableColumn id="10" name="Column10" headerRowDxfId="52" dataDxfId="51" dataCellStyle="Currency"/>
    <tableColumn id="11" name="Column11" headerRowDxfId="50" dataDxfId="49"/>
    <tableColumn id="12" name="Column12" headerRowDxfId="48" dataDxfId="47" dataCellStyle="Currency">
      <calculatedColumnFormula>J15*K15</calculatedColumnFormula>
    </tableColumn>
    <tableColumn id="13" name="Column13" headerRowDxfId="46" dataDxfId="45" dataCellStyle="Percent"/>
  </tableColumns>
  <tableStyleInfo name="TableStyleMedium2" showFirstColumn="0" showLastColumn="0" showRowStripes="0" showColumnStripes="0"/>
  <extLst>
    <ext xmlns:x14="http://schemas.microsoft.com/office/spreadsheetml/2009/9/main" uri="{504A1905-F514-4f6f-8877-14C23A59335A}">
      <x14:table altTextSummary="Quantitive Benefits for three years. Includes different possibilites for consideration."/>
    </ext>
  </extLst>
</table>
</file>

<file path=xl/tables/table4.xml><?xml version="1.0" encoding="utf-8"?>
<table xmlns="http://schemas.openxmlformats.org/spreadsheetml/2006/main" id="18" name="Table119" displayName="Table119" ref="A5:E7" headerRowCount="0" totalsRowShown="0" headerRowDxfId="44" dataDxfId="42" headerRowBorderDxfId="43" tableBorderDxfId="41" totalsRowBorderDxfId="40">
  <tableColumns count="5">
    <tableColumn id="1" name="Column1" headerRowDxfId="39" dataDxfId="38"/>
    <tableColumn id="2" name="Column2" headerRowDxfId="37" dataDxfId="36">
      <calculatedColumnFormula>Costs!E21</calculatedColumnFormula>
    </tableColumn>
    <tableColumn id="3" name="Column3" headerRowDxfId="35" dataDxfId="34">
      <calculatedColumnFormula>C4/(1+Settings!B3)^1</calculatedColumnFormula>
    </tableColumn>
    <tableColumn id="4" name="Column4" headerRowDxfId="33" dataDxfId="32">
      <calculatedColumnFormula>D4/(1+Settings!B3)^2</calculatedColumnFormula>
    </tableColumn>
    <tableColumn id="5" name="Column5" headerRowDxfId="31" dataDxfId="30">
      <calculatedColumnFormula>B5+C5+D5</calculatedColumnFormula>
    </tableColumn>
  </tableColumns>
  <tableStyleInfo name="TableStyleMedium2" showFirstColumn="0" showLastColumn="0" showRowStripes="0" showColumnStripes="0"/>
  <extLst>
    <ext xmlns:x14="http://schemas.microsoft.com/office/spreadsheetml/2009/9/main" uri="{504A1905-F514-4f6f-8877-14C23A59335A}">
      <x14:table altTextSummary="Cost profile for every year of the three year comparison."/>
    </ext>
  </extLst>
</table>
</file>

<file path=xl/tables/table5.xml><?xml version="1.0" encoding="utf-8"?>
<table xmlns="http://schemas.openxmlformats.org/spreadsheetml/2006/main" id="19" name="Table220" displayName="Table220" ref="A10:E12" headerRowCount="0" totalsRowShown="0" headerRowDxfId="29" dataDxfId="27" headerRowBorderDxfId="28" tableBorderDxfId="26" totalsRowBorderDxfId="25">
  <tableColumns count="5">
    <tableColumn id="1" name="Column1" headerRowDxfId="24" dataDxfId="23"/>
    <tableColumn id="2" name="Column2" headerRowDxfId="22" dataDxfId="21">
      <calculatedColumnFormula>Benefits!E34</calculatedColumnFormula>
    </tableColumn>
    <tableColumn id="3" name="Column3" headerRowDxfId="20" dataDxfId="19">
      <calculatedColumnFormula>Benefits!I34</calculatedColumnFormula>
    </tableColumn>
    <tableColumn id="4" name="Column4" headerRowDxfId="18" dataDxfId="17">
      <calculatedColumnFormula>Benefits!M34</calculatedColumnFormula>
    </tableColumn>
    <tableColumn id="5" name="Column5" headerRowDxfId="16" dataDxfId="15">
      <calculatedColumnFormula>B10+C10+D10</calculatedColumnFormula>
    </tableColumn>
  </tableColumns>
  <tableStyleInfo name="TableStyleMedium2" showFirstColumn="0" showLastColumn="0" showRowStripes="1" showColumnStripes="0"/>
  <extLst>
    <ext xmlns:x14="http://schemas.microsoft.com/office/spreadsheetml/2009/9/main" uri="{504A1905-F514-4f6f-8877-14C23A59335A}">
      <x14:table altTextSummary="Benefit profile for every year of the three year comparison."/>
    </ext>
  </extLst>
</table>
</file>

<file path=xl/tables/table6.xml><?xml version="1.0" encoding="utf-8"?>
<table xmlns="http://schemas.openxmlformats.org/spreadsheetml/2006/main" id="20" name="Table421" displayName="Table421" ref="A15:E19" headerRowCount="0" totalsRowShown="0" headerRowDxfId="14" dataDxfId="12" headerRowBorderDxfId="13" tableBorderDxfId="11" totalsRowBorderDxfId="10">
  <tableColumns count="5">
    <tableColumn id="1" name="Column1" headerRowDxfId="9" dataDxfId="8"/>
    <tableColumn id="2" name="Column2" headerRowDxfId="7" dataDxfId="6"/>
    <tableColumn id="3" name="Column3" headerRowDxfId="5" dataDxfId="4"/>
    <tableColumn id="4" name="Column4" headerRowDxfId="3" dataDxfId="2"/>
    <tableColumn id="5" name="Column5" headerRowDxfId="1" dataDxfId="0"/>
  </tableColumns>
  <tableStyleInfo name="TableStyleMedium2" showFirstColumn="0" showLastColumn="0" showRowStripes="0" showColumnStripes="0"/>
  <extLst>
    <ext xmlns:x14="http://schemas.microsoft.com/office/spreadsheetml/2009/9/main" uri="{504A1905-F514-4f6f-8877-14C23A59335A}">
      <x14:table altTextSummary="Comparison of the cost and benefit profile for every year of the three year comparison."/>
    </ext>
  </extLst>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vmlDrawing" Target="../drawings/vmlDrawing4.vml"/><Relationship Id="rId5" Type="http://schemas.openxmlformats.org/officeDocument/2006/relationships/comments" Target="../comments4.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L4"/>
  <sheetViews>
    <sheetView tabSelected="1" zoomScaleNormal="100" workbookViewId="0">
      <selection activeCell="C3" sqref="C3"/>
    </sheetView>
  </sheetViews>
  <sheetFormatPr defaultRowHeight="16.5" x14ac:dyDescent="0.3"/>
  <cols>
    <col min="1" max="1" width="94.125" style="3" customWidth="1"/>
    <col min="2" max="2" width="3" style="3" customWidth="1"/>
    <col min="3" max="16384" width="9" style="3"/>
  </cols>
  <sheetData>
    <row r="1" spans="1:38" x14ac:dyDescent="0.3">
      <c r="A1" s="1"/>
      <c r="B1" s="1"/>
      <c r="AI1" s="2"/>
      <c r="AJ1" s="2"/>
      <c r="AK1" s="2"/>
      <c r="AL1" s="2"/>
    </row>
    <row r="2" spans="1:38" ht="352.5" customHeight="1" x14ac:dyDescent="0.3">
      <c r="A2" s="43" t="s">
        <v>95</v>
      </c>
      <c r="B2" s="1"/>
      <c r="AI2" s="2"/>
      <c r="AJ2" s="2"/>
      <c r="AK2" s="2"/>
      <c r="AL2" s="2"/>
    </row>
    <row r="3" spans="1:38" ht="111.75" customHeight="1" x14ac:dyDescent="0.3">
      <c r="A3" s="86" t="s">
        <v>96</v>
      </c>
      <c r="B3" s="1"/>
      <c r="AI3" s="2"/>
      <c r="AJ3" s="2"/>
      <c r="AK3" s="2"/>
      <c r="AL3" s="2"/>
    </row>
    <row r="4" spans="1:38" ht="17.25" customHeight="1" x14ac:dyDescent="0.3">
      <c r="A4" s="1"/>
      <c r="B4" s="1"/>
      <c r="AI4" s="2"/>
      <c r="AJ4" s="2"/>
      <c r="AK4" s="2"/>
      <c r="AL4" s="2"/>
    </row>
  </sheetData>
  <sheetProtection sheet="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D11"/>
  <sheetViews>
    <sheetView zoomScaleNormal="100" workbookViewId="0">
      <selection activeCell="B16" sqref="B16"/>
    </sheetView>
  </sheetViews>
  <sheetFormatPr defaultRowHeight="16.5" x14ac:dyDescent="0.3"/>
  <cols>
    <col min="1" max="1" width="44.875" style="3" customWidth="1"/>
    <col min="2" max="2" width="14.25" style="3" customWidth="1"/>
    <col min="3" max="3" width="12" style="3" customWidth="1"/>
    <col min="4" max="4" width="2.875" style="3" customWidth="1"/>
    <col min="5" max="16384" width="9" style="3"/>
  </cols>
  <sheetData>
    <row r="1" spans="1:4" ht="16.5" customHeight="1" thickBot="1" x14ac:dyDescent="0.35">
      <c r="A1" s="1"/>
      <c r="B1" s="1"/>
      <c r="C1" s="1"/>
      <c r="D1" s="1"/>
    </row>
    <row r="2" spans="1:4" ht="19.5" customHeight="1" thickTop="1" x14ac:dyDescent="0.3">
      <c r="A2" s="4"/>
      <c r="B2" s="5"/>
      <c r="C2" s="6"/>
      <c r="D2" s="1"/>
    </row>
    <row r="3" spans="1:4" ht="23.25" customHeight="1" x14ac:dyDescent="0.3">
      <c r="A3" s="67" t="s">
        <v>78</v>
      </c>
      <c r="B3" s="68"/>
      <c r="C3" s="7"/>
      <c r="D3" s="1"/>
    </row>
    <row r="4" spans="1:4" ht="17.100000000000001" customHeight="1" x14ac:dyDescent="0.3">
      <c r="A4" s="8"/>
      <c r="B4" s="69"/>
      <c r="C4" s="7"/>
      <c r="D4" s="1"/>
    </row>
    <row r="5" spans="1:4" ht="17.100000000000001" customHeight="1" thickBot="1" x14ac:dyDescent="0.35">
      <c r="A5" s="41" t="s">
        <v>70</v>
      </c>
      <c r="B5" s="70">
        <v>0.06</v>
      </c>
      <c r="C5" s="7"/>
      <c r="D5" s="1"/>
    </row>
    <row r="6" spans="1:4" ht="17.100000000000001" customHeight="1" thickTop="1" x14ac:dyDescent="0.3">
      <c r="A6" s="9"/>
      <c r="B6" s="71"/>
      <c r="C6" s="7"/>
      <c r="D6" s="1"/>
    </row>
    <row r="7" spans="1:4" ht="17.100000000000001" customHeight="1" thickBot="1" x14ac:dyDescent="0.35">
      <c r="A7" s="42" t="s">
        <v>69</v>
      </c>
      <c r="B7" s="70">
        <v>0.2</v>
      </c>
      <c r="C7" s="7"/>
      <c r="D7" s="1"/>
    </row>
    <row r="8" spans="1:4" ht="17.100000000000001" customHeight="1" thickTop="1" x14ac:dyDescent="0.3">
      <c r="A8" s="83"/>
      <c r="B8" s="83"/>
      <c r="C8" s="7"/>
      <c r="D8" s="1"/>
    </row>
    <row r="9" spans="1:4" ht="18.75" thickBot="1" x14ac:dyDescent="0.35">
      <c r="A9" s="84" t="s">
        <v>92</v>
      </c>
      <c r="B9" s="85">
        <v>2018</v>
      </c>
      <c r="C9" s="7"/>
      <c r="D9" s="1"/>
    </row>
    <row r="10" spans="1:4" ht="19.5" thickTop="1" thickBot="1" x14ac:dyDescent="0.35">
      <c r="A10" s="10"/>
      <c r="B10" s="10"/>
      <c r="C10" s="11"/>
      <c r="D10" s="1"/>
    </row>
    <row r="11" spans="1:4" ht="16.5" customHeight="1" thickTop="1" x14ac:dyDescent="0.3">
      <c r="A11" s="1"/>
      <c r="B11" s="1"/>
      <c r="C11" s="1"/>
      <c r="D11" s="1"/>
    </row>
  </sheetData>
  <sheetProtection sheet="1" scenarios="1"/>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23"/>
  <sheetViews>
    <sheetView zoomScaleNormal="100" workbookViewId="0">
      <selection activeCell="B17" sqref="B17"/>
    </sheetView>
  </sheetViews>
  <sheetFormatPr defaultRowHeight="16.5" x14ac:dyDescent="0.3"/>
  <cols>
    <col min="1" max="1" width="68.375" customWidth="1"/>
    <col min="2" max="13" width="12.625" customWidth="1"/>
    <col min="14" max="14" width="2.875" customWidth="1"/>
  </cols>
  <sheetData>
    <row r="1" spans="1:14" x14ac:dyDescent="0.3">
      <c r="A1" s="104"/>
      <c r="B1" s="104"/>
      <c r="C1" s="104"/>
      <c r="D1" s="104"/>
      <c r="E1" s="104"/>
      <c r="F1" s="104"/>
      <c r="G1" s="104"/>
      <c r="H1" s="104"/>
      <c r="I1" s="104"/>
      <c r="J1" s="104"/>
      <c r="K1" s="104"/>
      <c r="L1" s="104"/>
      <c r="M1" s="104"/>
      <c r="N1" s="72"/>
    </row>
    <row r="2" spans="1:14" ht="18" x14ac:dyDescent="0.3">
      <c r="A2" s="73" t="s">
        <v>60</v>
      </c>
      <c r="B2" s="105"/>
      <c r="C2" s="106"/>
      <c r="D2" s="106"/>
      <c r="E2" s="107"/>
      <c r="F2" s="105"/>
      <c r="G2" s="106"/>
      <c r="H2" s="106"/>
      <c r="I2" s="106"/>
      <c r="J2" s="106"/>
      <c r="K2" s="106"/>
      <c r="L2" s="106"/>
      <c r="M2" s="107"/>
      <c r="N2" s="72"/>
    </row>
    <row r="3" spans="1:14" x14ac:dyDescent="0.3">
      <c r="A3" s="44" t="s">
        <v>61</v>
      </c>
      <c r="B3" s="108" t="s">
        <v>62</v>
      </c>
      <c r="C3" s="109"/>
      <c r="D3" s="109"/>
      <c r="E3" s="110"/>
      <c r="F3" s="13"/>
      <c r="G3" s="13"/>
      <c r="H3" s="13"/>
      <c r="I3" s="13"/>
      <c r="J3" s="13"/>
      <c r="K3" s="14"/>
      <c r="L3" s="14"/>
      <c r="M3" s="15"/>
      <c r="N3" s="72"/>
    </row>
    <row r="4" spans="1:14" x14ac:dyDescent="0.3">
      <c r="A4" s="45" t="s">
        <v>65</v>
      </c>
      <c r="B4" s="101" t="s">
        <v>67</v>
      </c>
      <c r="C4" s="102"/>
      <c r="D4" s="102"/>
      <c r="E4" s="103"/>
      <c r="F4" s="13"/>
      <c r="G4" s="13"/>
      <c r="H4" s="13"/>
      <c r="I4" s="13"/>
      <c r="J4" s="13"/>
      <c r="K4" s="14"/>
      <c r="L4" s="14"/>
      <c r="M4" s="15"/>
      <c r="N4" s="72"/>
    </row>
    <row r="5" spans="1:14" x14ac:dyDescent="0.3">
      <c r="A5" s="45" t="s">
        <v>66</v>
      </c>
      <c r="B5" s="101"/>
      <c r="C5" s="102"/>
      <c r="D5" s="102"/>
      <c r="E5" s="103"/>
      <c r="F5" s="13"/>
      <c r="G5" s="13"/>
      <c r="H5" s="13"/>
      <c r="I5" s="13"/>
      <c r="J5" s="13"/>
      <c r="K5" s="14"/>
      <c r="L5" s="14"/>
      <c r="M5" s="15"/>
      <c r="N5" s="72"/>
    </row>
    <row r="6" spans="1:14" x14ac:dyDescent="0.3">
      <c r="A6" s="45" t="s">
        <v>63</v>
      </c>
      <c r="B6" s="101"/>
      <c r="C6" s="102"/>
      <c r="D6" s="102"/>
      <c r="E6" s="103"/>
      <c r="F6" s="13"/>
      <c r="G6" s="13"/>
      <c r="H6" s="13"/>
      <c r="I6" s="13"/>
      <c r="J6" s="13"/>
      <c r="K6" s="14"/>
      <c r="L6" s="14"/>
      <c r="M6" s="15"/>
      <c r="N6" s="72"/>
    </row>
    <row r="7" spans="1:14" x14ac:dyDescent="0.3">
      <c r="A7" s="45" t="s">
        <v>64</v>
      </c>
      <c r="B7" s="101"/>
      <c r="C7" s="102"/>
      <c r="D7" s="102"/>
      <c r="E7" s="103"/>
      <c r="F7" s="13"/>
      <c r="G7" s="13"/>
      <c r="H7" s="13"/>
      <c r="I7" s="13"/>
      <c r="J7" s="13"/>
      <c r="K7" s="14"/>
      <c r="L7" s="14"/>
      <c r="M7" s="15"/>
      <c r="N7" s="72"/>
    </row>
    <row r="8" spans="1:14" x14ac:dyDescent="0.3">
      <c r="A8" s="12"/>
      <c r="B8" s="12"/>
      <c r="C8" s="12"/>
      <c r="D8" s="12"/>
      <c r="E8" s="12"/>
      <c r="F8" s="12"/>
      <c r="G8" s="12"/>
      <c r="H8" s="12"/>
      <c r="I8" s="12"/>
      <c r="J8" s="12"/>
      <c r="K8" s="12"/>
      <c r="L8" s="12"/>
      <c r="M8" s="12"/>
      <c r="N8" s="72"/>
    </row>
    <row r="9" spans="1:14" ht="18" x14ac:dyDescent="0.3">
      <c r="A9" s="73"/>
      <c r="B9" s="98">
        <f>Settings!B9</f>
        <v>2018</v>
      </c>
      <c r="C9" s="99"/>
      <c r="D9" s="99"/>
      <c r="E9" s="100"/>
      <c r="F9" s="98">
        <f>B9+1</f>
        <v>2019</v>
      </c>
      <c r="G9" s="99"/>
      <c r="H9" s="99"/>
      <c r="I9" s="100"/>
      <c r="J9" s="98">
        <f>F9+1</f>
        <v>2020</v>
      </c>
      <c r="K9" s="99"/>
      <c r="L9" s="99"/>
      <c r="M9" s="100"/>
      <c r="N9" s="79"/>
    </row>
    <row r="10" spans="1:14" ht="42.95" customHeight="1" x14ac:dyDescent="0.3">
      <c r="A10" s="74" t="s">
        <v>68</v>
      </c>
      <c r="B10" s="75" t="s">
        <v>79</v>
      </c>
      <c r="C10" s="75" t="s">
        <v>80</v>
      </c>
      <c r="D10" s="76" t="s">
        <v>88</v>
      </c>
      <c r="E10" s="80" t="s">
        <v>81</v>
      </c>
      <c r="F10" s="75" t="s">
        <v>82</v>
      </c>
      <c r="G10" s="75" t="s">
        <v>83</v>
      </c>
      <c r="H10" s="77" t="s">
        <v>89</v>
      </c>
      <c r="I10" s="80" t="s">
        <v>84</v>
      </c>
      <c r="J10" s="75" t="s">
        <v>85</v>
      </c>
      <c r="K10" s="75" t="s">
        <v>86</v>
      </c>
      <c r="L10" s="77" t="s">
        <v>90</v>
      </c>
      <c r="M10" s="81" t="s">
        <v>87</v>
      </c>
      <c r="N10" s="72"/>
    </row>
    <row r="11" spans="1:14" x14ac:dyDescent="0.3">
      <c r="A11" s="47" t="s">
        <v>9</v>
      </c>
      <c r="B11" s="16">
        <v>150</v>
      </c>
      <c r="C11" s="17">
        <v>175</v>
      </c>
      <c r="D11" s="87">
        <f t="shared" ref="D11:D14" si="0">B11*C11</f>
        <v>26250</v>
      </c>
      <c r="E11" s="18">
        <v>0.9</v>
      </c>
      <c r="F11" s="16">
        <v>100</v>
      </c>
      <c r="G11" s="17">
        <v>175</v>
      </c>
      <c r="H11" s="87">
        <f>Table322[[#This Row],[Qty 
Year 2]]*Table322[[#This Row],[$ per Qty
Year 2]]</f>
        <v>17500</v>
      </c>
      <c r="I11" s="18">
        <v>0.8</v>
      </c>
      <c r="J11" s="16">
        <v>100</v>
      </c>
      <c r="K11" s="17">
        <v>175</v>
      </c>
      <c r="L11" s="87">
        <f t="shared" ref="L11:L14" si="1">J11*K11</f>
        <v>17500</v>
      </c>
      <c r="M11" s="19">
        <v>0.8</v>
      </c>
      <c r="N11" s="72"/>
    </row>
    <row r="12" spans="1:14" x14ac:dyDescent="0.3">
      <c r="A12" s="48" t="s">
        <v>40</v>
      </c>
      <c r="B12" s="16">
        <v>20</v>
      </c>
      <c r="C12" s="17">
        <v>17</v>
      </c>
      <c r="D12" s="87">
        <f t="shared" si="0"/>
        <v>340</v>
      </c>
      <c r="E12" s="20">
        <v>0.95</v>
      </c>
      <c r="F12" s="16">
        <v>0</v>
      </c>
      <c r="G12" s="17">
        <v>0</v>
      </c>
      <c r="H12" s="87">
        <f t="shared" ref="H12:H14" si="2">F12*G12</f>
        <v>0</v>
      </c>
      <c r="I12" s="20">
        <v>0</v>
      </c>
      <c r="J12" s="16">
        <v>0</v>
      </c>
      <c r="K12" s="17">
        <v>0</v>
      </c>
      <c r="L12" s="87">
        <f t="shared" si="1"/>
        <v>0</v>
      </c>
      <c r="M12" s="21">
        <v>0</v>
      </c>
      <c r="N12" s="72"/>
    </row>
    <row r="13" spans="1:14" x14ac:dyDescent="0.3">
      <c r="A13" s="48" t="s">
        <v>7</v>
      </c>
      <c r="B13" s="16">
        <v>10</v>
      </c>
      <c r="C13" s="17">
        <v>17</v>
      </c>
      <c r="D13" s="87">
        <f t="shared" si="0"/>
        <v>170</v>
      </c>
      <c r="E13" s="20">
        <v>0.95</v>
      </c>
      <c r="F13" s="16">
        <v>5</v>
      </c>
      <c r="G13" s="17">
        <v>17</v>
      </c>
      <c r="H13" s="87">
        <f t="shared" si="2"/>
        <v>85</v>
      </c>
      <c r="I13" s="20">
        <v>0.85</v>
      </c>
      <c r="J13" s="16">
        <v>5</v>
      </c>
      <c r="K13" s="17">
        <v>17</v>
      </c>
      <c r="L13" s="87">
        <f t="shared" si="1"/>
        <v>85</v>
      </c>
      <c r="M13" s="21">
        <v>0.85</v>
      </c>
      <c r="N13" s="72"/>
    </row>
    <row r="14" spans="1:14" x14ac:dyDescent="0.3">
      <c r="A14" s="48" t="s">
        <v>21</v>
      </c>
      <c r="B14" s="16">
        <v>1</v>
      </c>
      <c r="C14" s="17">
        <v>45000</v>
      </c>
      <c r="D14" s="87">
        <f t="shared" si="0"/>
        <v>45000</v>
      </c>
      <c r="E14" s="20">
        <v>0.9</v>
      </c>
      <c r="F14" s="16">
        <v>0</v>
      </c>
      <c r="G14" s="17">
        <v>0</v>
      </c>
      <c r="H14" s="87">
        <f t="shared" si="2"/>
        <v>0</v>
      </c>
      <c r="I14" s="20">
        <v>0</v>
      </c>
      <c r="J14" s="16">
        <v>0</v>
      </c>
      <c r="K14" s="17">
        <v>0</v>
      </c>
      <c r="L14" s="87">
        <f t="shared" si="1"/>
        <v>0</v>
      </c>
      <c r="M14" s="21">
        <v>0</v>
      </c>
      <c r="N14" s="72"/>
    </row>
    <row r="15" spans="1:14" x14ac:dyDescent="0.3">
      <c r="A15" s="49" t="s">
        <v>43</v>
      </c>
      <c r="B15" s="16">
        <v>10</v>
      </c>
      <c r="C15" s="23">
        <v>17</v>
      </c>
      <c r="D15" s="87">
        <f>C15*B15</f>
        <v>170</v>
      </c>
      <c r="E15" s="20">
        <v>0.95</v>
      </c>
      <c r="F15" s="16">
        <v>5</v>
      </c>
      <c r="G15" s="23">
        <v>17</v>
      </c>
      <c r="H15" s="89">
        <f t="shared" ref="H15:H21" si="3">G15*F15</f>
        <v>85</v>
      </c>
      <c r="I15" s="22">
        <v>0.8</v>
      </c>
      <c r="J15" s="16">
        <v>5</v>
      </c>
      <c r="K15" s="23">
        <v>17</v>
      </c>
      <c r="L15" s="89">
        <f>K15*J15</f>
        <v>85</v>
      </c>
      <c r="M15" s="24">
        <v>0.8</v>
      </c>
      <c r="N15" s="72"/>
    </row>
    <row r="16" spans="1:14" x14ac:dyDescent="0.3">
      <c r="A16" s="49" t="s">
        <v>8</v>
      </c>
      <c r="B16" s="16">
        <v>10</v>
      </c>
      <c r="C16" s="23">
        <v>17</v>
      </c>
      <c r="D16" s="87">
        <f>C16*B16</f>
        <v>170</v>
      </c>
      <c r="E16" s="20">
        <v>0.95</v>
      </c>
      <c r="F16" s="16">
        <v>5</v>
      </c>
      <c r="G16" s="23">
        <v>17</v>
      </c>
      <c r="H16" s="89">
        <f t="shared" si="3"/>
        <v>85</v>
      </c>
      <c r="I16" s="22">
        <v>0.8</v>
      </c>
      <c r="J16" s="16">
        <v>5</v>
      </c>
      <c r="K16" s="23">
        <v>17</v>
      </c>
      <c r="L16" s="89">
        <f>K16*J16</f>
        <v>85</v>
      </c>
      <c r="M16" s="24">
        <v>0.8</v>
      </c>
      <c r="N16" s="72"/>
    </row>
    <row r="17" spans="1:14" x14ac:dyDescent="0.3">
      <c r="A17" s="48" t="s">
        <v>44</v>
      </c>
      <c r="B17" s="16">
        <v>80</v>
      </c>
      <c r="C17" s="23">
        <v>50</v>
      </c>
      <c r="D17" s="87">
        <f>B17*C17</f>
        <v>4000</v>
      </c>
      <c r="E17" s="20">
        <v>0.9</v>
      </c>
      <c r="F17" s="16">
        <v>5</v>
      </c>
      <c r="G17" s="23">
        <v>50</v>
      </c>
      <c r="H17" s="89">
        <f>F17*G17</f>
        <v>250</v>
      </c>
      <c r="I17" s="22">
        <v>0.8</v>
      </c>
      <c r="J17" s="16">
        <v>5</v>
      </c>
      <c r="K17" s="23">
        <v>50</v>
      </c>
      <c r="L17" s="89">
        <f>J17*K17</f>
        <v>250</v>
      </c>
      <c r="M17" s="24">
        <v>0.8</v>
      </c>
      <c r="N17" s="72"/>
    </row>
    <row r="18" spans="1:14" x14ac:dyDescent="0.3">
      <c r="A18" s="48" t="s">
        <v>50</v>
      </c>
      <c r="B18" s="16">
        <v>40</v>
      </c>
      <c r="C18" s="23">
        <v>50</v>
      </c>
      <c r="D18" s="87">
        <f>B18*C18</f>
        <v>2000</v>
      </c>
      <c r="E18" s="20">
        <v>0.95</v>
      </c>
      <c r="F18" s="16">
        <v>10</v>
      </c>
      <c r="G18" s="23">
        <v>50</v>
      </c>
      <c r="H18" s="89">
        <f>F18*G18</f>
        <v>500</v>
      </c>
      <c r="I18" s="22">
        <v>0.85</v>
      </c>
      <c r="J18" s="16">
        <v>10</v>
      </c>
      <c r="K18" s="23">
        <v>50</v>
      </c>
      <c r="L18" s="89">
        <f>J18*K18</f>
        <v>500</v>
      </c>
      <c r="M18" s="24">
        <v>0.85</v>
      </c>
      <c r="N18" s="72"/>
    </row>
    <row r="19" spans="1:14" x14ac:dyDescent="0.3">
      <c r="A19" s="49" t="s">
        <v>27</v>
      </c>
      <c r="B19" s="16">
        <v>40</v>
      </c>
      <c r="C19" s="23">
        <v>50</v>
      </c>
      <c r="D19" s="87">
        <f>C19*B19</f>
        <v>2000</v>
      </c>
      <c r="E19" s="20">
        <v>0.9</v>
      </c>
      <c r="F19" s="16">
        <v>80</v>
      </c>
      <c r="G19" s="23">
        <v>50</v>
      </c>
      <c r="H19" s="89">
        <f t="shared" si="3"/>
        <v>4000</v>
      </c>
      <c r="I19" s="22">
        <v>0.85</v>
      </c>
      <c r="J19" s="16">
        <v>80</v>
      </c>
      <c r="K19" s="23">
        <v>50</v>
      </c>
      <c r="L19" s="89">
        <f>K19*J19</f>
        <v>4000</v>
      </c>
      <c r="M19" s="24">
        <v>0.85</v>
      </c>
      <c r="N19" s="72"/>
    </row>
    <row r="20" spans="1:14" x14ac:dyDescent="0.3">
      <c r="A20" s="49" t="s">
        <v>42</v>
      </c>
      <c r="B20" s="16">
        <v>40</v>
      </c>
      <c r="C20" s="23">
        <v>50</v>
      </c>
      <c r="D20" s="87">
        <f>C20*B20</f>
        <v>2000</v>
      </c>
      <c r="E20" s="20">
        <v>0.95</v>
      </c>
      <c r="F20" s="16">
        <v>20</v>
      </c>
      <c r="G20" s="23">
        <v>50</v>
      </c>
      <c r="H20" s="89">
        <f t="shared" si="3"/>
        <v>1000</v>
      </c>
      <c r="I20" s="22">
        <v>0.85</v>
      </c>
      <c r="J20" s="16">
        <v>20</v>
      </c>
      <c r="K20" s="23">
        <v>50</v>
      </c>
      <c r="L20" s="89">
        <f>K20*J20</f>
        <v>1000</v>
      </c>
      <c r="M20" s="24">
        <v>0.85</v>
      </c>
      <c r="N20" s="72"/>
    </row>
    <row r="21" spans="1:14" x14ac:dyDescent="0.3">
      <c r="A21" s="49" t="s">
        <v>10</v>
      </c>
      <c r="B21" s="25">
        <v>0</v>
      </c>
      <c r="C21" s="28">
        <v>0</v>
      </c>
      <c r="D21" s="88">
        <f>C21*B21</f>
        <v>0</v>
      </c>
      <c r="E21" s="26">
        <v>0</v>
      </c>
      <c r="F21" s="25">
        <v>0</v>
      </c>
      <c r="G21" s="28">
        <v>0</v>
      </c>
      <c r="H21" s="90">
        <f t="shared" si="3"/>
        <v>0</v>
      </c>
      <c r="I21" s="27">
        <v>0</v>
      </c>
      <c r="J21" s="25">
        <v>0</v>
      </c>
      <c r="K21" s="28">
        <v>0</v>
      </c>
      <c r="L21" s="90">
        <f>K21*J21</f>
        <v>0</v>
      </c>
      <c r="M21" s="29">
        <v>0</v>
      </c>
      <c r="N21" s="72"/>
    </row>
    <row r="22" spans="1:14" x14ac:dyDescent="0.3">
      <c r="A22" s="46" t="s">
        <v>91</v>
      </c>
      <c r="B22" s="82" t="s">
        <v>94</v>
      </c>
      <c r="C22" s="82" t="s">
        <v>94</v>
      </c>
      <c r="D22" s="87">
        <f>SUM(D11:D21)</f>
        <v>82100</v>
      </c>
      <c r="E22" s="87">
        <f>D11*E11+D12*E12+D13*E13+D14*E14+D15*E15+D16*E16+D17*E17+D18*E18+D19*E19+D20*E20+D21*E21</f>
        <v>74132.5</v>
      </c>
      <c r="F22" s="82" t="s">
        <v>94</v>
      </c>
      <c r="G22" s="82" t="s">
        <v>94</v>
      </c>
      <c r="H22" s="91">
        <f>SUM(H11:H21)</f>
        <v>23505</v>
      </c>
      <c r="I22" s="91">
        <f>H11*I11+H12*I12+H13*I13+H14*I14+H15*I15+H16*I16+H17*I17+H18*I18+H19*I19+H20*I20+H21*I21</f>
        <v>19083.25</v>
      </c>
      <c r="J22" s="82" t="s">
        <v>94</v>
      </c>
      <c r="K22" s="82" t="s">
        <v>94</v>
      </c>
      <c r="L22" s="87">
        <f>SUM(L11:L21)</f>
        <v>23505</v>
      </c>
      <c r="M22" s="87">
        <f>L11*M11+L12*M12+L13*M13+L14*M14+L15*M15+L16*M16+L17*M17+L18*M18+L19*M19+L20*M20+L21*M21</f>
        <v>19083.25</v>
      </c>
      <c r="N22" s="79"/>
    </row>
    <row r="23" spans="1:14" x14ac:dyDescent="0.3">
      <c r="A23" s="78"/>
      <c r="B23" s="78"/>
      <c r="C23" s="78"/>
      <c r="D23" s="78"/>
      <c r="E23" s="78"/>
      <c r="F23" s="78"/>
      <c r="G23" s="78"/>
      <c r="H23" s="78"/>
      <c r="I23" s="78"/>
      <c r="J23" s="78"/>
      <c r="K23" s="78"/>
      <c r="L23" s="78"/>
      <c r="M23" s="78"/>
      <c r="N23" s="72"/>
    </row>
  </sheetData>
  <sheetProtection sheet="1" scenarios="1"/>
  <mergeCells count="11">
    <mergeCell ref="B5:E5"/>
    <mergeCell ref="A1:M1"/>
    <mergeCell ref="B2:E2"/>
    <mergeCell ref="F2:M2"/>
    <mergeCell ref="B3:E3"/>
    <mergeCell ref="B4:E4"/>
    <mergeCell ref="B9:E9"/>
    <mergeCell ref="F9:I9"/>
    <mergeCell ref="J9:M9"/>
    <mergeCell ref="B6:E6"/>
    <mergeCell ref="B7:E7"/>
  </mergeCell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36"/>
  <sheetViews>
    <sheetView topLeftCell="A7" zoomScaleNormal="100" workbookViewId="0">
      <selection activeCell="A23" sqref="A23"/>
    </sheetView>
  </sheetViews>
  <sheetFormatPr defaultRowHeight="16.5" x14ac:dyDescent="0.3"/>
  <cols>
    <col min="1" max="1" width="79.375" customWidth="1"/>
    <col min="2" max="2" width="10.375" customWidth="1"/>
    <col min="3" max="3" width="12.625" customWidth="1"/>
    <col min="4" max="4" width="15.375" customWidth="1"/>
    <col min="5" max="5" width="12.625" customWidth="1"/>
    <col min="6" max="6" width="10.375" customWidth="1"/>
    <col min="7" max="7" width="12.625" customWidth="1"/>
    <col min="8" max="8" width="15.375" customWidth="1"/>
    <col min="9" max="9" width="12.625" customWidth="1"/>
    <col min="10" max="10" width="11" customWidth="1"/>
    <col min="11" max="11" width="12.625" customWidth="1"/>
    <col min="12" max="12" width="15.375" customWidth="1"/>
    <col min="13" max="13" width="12.625" customWidth="1"/>
    <col min="14" max="14" width="3.5" customWidth="1"/>
  </cols>
  <sheetData>
    <row r="1" spans="1:14" x14ac:dyDescent="0.3">
      <c r="A1" s="40"/>
      <c r="B1" s="40"/>
      <c r="C1" s="40"/>
      <c r="D1" s="40"/>
      <c r="E1" s="40"/>
      <c r="F1" s="40"/>
      <c r="G1" s="40"/>
      <c r="H1" s="40"/>
      <c r="I1" s="40"/>
      <c r="J1" s="40"/>
      <c r="K1" s="40"/>
      <c r="L1" s="40"/>
      <c r="M1" s="40"/>
      <c r="N1" s="40"/>
    </row>
    <row r="2" spans="1:14" ht="20.25" x14ac:dyDescent="0.3">
      <c r="A2" s="73" t="s">
        <v>17</v>
      </c>
      <c r="B2" s="50"/>
      <c r="C2" s="50"/>
      <c r="D2" s="50"/>
      <c r="E2" s="51"/>
      <c r="F2" s="50"/>
      <c r="G2" s="50"/>
      <c r="H2" s="50"/>
      <c r="I2" s="50"/>
      <c r="J2" s="50"/>
      <c r="K2" s="50"/>
      <c r="L2" s="50"/>
      <c r="M2" s="52"/>
      <c r="N2" s="40"/>
    </row>
    <row r="3" spans="1:14" x14ac:dyDescent="0.3">
      <c r="A3" s="44" t="s">
        <v>52</v>
      </c>
      <c r="B3" s="108" t="s">
        <v>3</v>
      </c>
      <c r="C3" s="109"/>
      <c r="D3" s="109"/>
      <c r="E3" s="110"/>
      <c r="F3" s="111"/>
      <c r="G3" s="112"/>
      <c r="H3" s="112"/>
      <c r="I3" s="112"/>
      <c r="J3" s="112"/>
      <c r="K3" s="112"/>
      <c r="L3" s="112"/>
      <c r="M3" s="113"/>
      <c r="N3" s="40"/>
    </row>
    <row r="4" spans="1:14" x14ac:dyDescent="0.3">
      <c r="A4" s="53" t="s">
        <v>53</v>
      </c>
      <c r="B4" s="101" t="s">
        <v>6</v>
      </c>
      <c r="C4" s="102"/>
      <c r="D4" s="102"/>
      <c r="E4" s="103"/>
      <c r="F4" s="54"/>
      <c r="G4" s="55"/>
      <c r="H4" s="55"/>
      <c r="I4" s="55"/>
      <c r="J4" s="55"/>
      <c r="K4" s="55"/>
      <c r="L4" s="55"/>
      <c r="M4" s="56"/>
      <c r="N4" s="40"/>
    </row>
    <row r="5" spans="1:14" x14ac:dyDescent="0.3">
      <c r="A5" s="53" t="s">
        <v>59</v>
      </c>
      <c r="B5" s="101" t="s">
        <v>13</v>
      </c>
      <c r="C5" s="102"/>
      <c r="D5" s="102"/>
      <c r="E5" s="103"/>
      <c r="F5" s="54"/>
      <c r="G5" s="55"/>
      <c r="H5" s="112"/>
      <c r="I5" s="112"/>
      <c r="J5" s="112"/>
      <c r="K5" s="112"/>
      <c r="L5" s="112"/>
      <c r="M5" s="113"/>
      <c r="N5" s="40"/>
    </row>
    <row r="6" spans="1:14" x14ac:dyDescent="0.3">
      <c r="A6" s="53" t="s">
        <v>56</v>
      </c>
      <c r="B6" s="101" t="s">
        <v>4</v>
      </c>
      <c r="C6" s="102"/>
      <c r="D6" s="102"/>
      <c r="E6" s="103"/>
      <c r="F6" s="111"/>
      <c r="G6" s="112"/>
      <c r="H6" s="112"/>
      <c r="I6" s="112"/>
      <c r="J6" s="112"/>
      <c r="K6" s="112"/>
      <c r="L6" s="112"/>
      <c r="M6" s="113"/>
      <c r="N6" s="40"/>
    </row>
    <row r="7" spans="1:14" x14ac:dyDescent="0.3">
      <c r="A7" s="53" t="s">
        <v>57</v>
      </c>
      <c r="B7" s="101" t="s">
        <v>5</v>
      </c>
      <c r="C7" s="102"/>
      <c r="D7" s="102"/>
      <c r="E7" s="103"/>
      <c r="F7" s="111"/>
      <c r="G7" s="112"/>
      <c r="H7" s="112"/>
      <c r="I7" s="112"/>
      <c r="J7" s="112"/>
      <c r="K7" s="112"/>
      <c r="L7" s="112"/>
      <c r="M7" s="113"/>
      <c r="N7" s="40"/>
    </row>
    <row r="8" spans="1:14" x14ac:dyDescent="0.3">
      <c r="A8" s="57" t="s">
        <v>0</v>
      </c>
      <c r="B8" s="101" t="s">
        <v>12</v>
      </c>
      <c r="C8" s="102"/>
      <c r="D8" s="102"/>
      <c r="E8" s="103"/>
      <c r="F8" s="111"/>
      <c r="G8" s="112"/>
      <c r="H8" s="112"/>
      <c r="I8" s="112"/>
      <c r="J8" s="112"/>
      <c r="K8" s="112"/>
      <c r="L8" s="112"/>
      <c r="M8" s="113"/>
      <c r="N8" s="40"/>
    </row>
    <row r="9" spans="1:14" x14ac:dyDescent="0.3">
      <c r="A9" s="53" t="s">
        <v>1</v>
      </c>
      <c r="B9" s="101" t="s">
        <v>51</v>
      </c>
      <c r="C9" s="102"/>
      <c r="D9" s="102"/>
      <c r="E9" s="103"/>
      <c r="F9" s="111"/>
      <c r="G9" s="112"/>
      <c r="H9" s="112"/>
      <c r="I9" s="112"/>
      <c r="J9" s="112"/>
      <c r="K9" s="112"/>
      <c r="L9" s="112"/>
      <c r="M9" s="113"/>
      <c r="N9" s="40"/>
    </row>
    <row r="10" spans="1:14" x14ac:dyDescent="0.3">
      <c r="A10" s="53" t="s">
        <v>58</v>
      </c>
      <c r="B10" s="101" t="s">
        <v>2</v>
      </c>
      <c r="C10" s="102"/>
      <c r="D10" s="102"/>
      <c r="E10" s="103"/>
      <c r="F10" s="111"/>
      <c r="G10" s="112"/>
      <c r="H10" s="112"/>
      <c r="I10" s="112"/>
      <c r="J10" s="112"/>
      <c r="K10" s="112"/>
      <c r="L10" s="112"/>
      <c r="M10" s="113"/>
      <c r="N10" s="40"/>
    </row>
    <row r="11" spans="1:14" x14ac:dyDescent="0.3">
      <c r="A11" s="58" t="s">
        <v>54</v>
      </c>
      <c r="B11" s="101"/>
      <c r="C11" s="102"/>
      <c r="D11" s="102"/>
      <c r="E11" s="103"/>
      <c r="F11" s="111"/>
      <c r="G11" s="112"/>
      <c r="H11" s="112"/>
      <c r="I11" s="112"/>
      <c r="J11" s="112"/>
      <c r="K11" s="112"/>
      <c r="L11" s="112"/>
      <c r="M11" s="113"/>
      <c r="N11" s="40"/>
    </row>
    <row r="12" spans="1:14" x14ac:dyDescent="0.3">
      <c r="A12" s="59"/>
      <c r="B12" s="59"/>
      <c r="C12" s="59"/>
      <c r="D12" s="59"/>
      <c r="E12" s="59"/>
      <c r="F12" s="59"/>
      <c r="G12" s="59"/>
      <c r="H12" s="59"/>
      <c r="I12" s="59"/>
      <c r="J12" s="59"/>
      <c r="K12" s="59"/>
      <c r="L12" s="59"/>
      <c r="M12" s="59"/>
      <c r="N12" s="40"/>
    </row>
    <row r="13" spans="1:14" ht="18" x14ac:dyDescent="0.3">
      <c r="A13" s="73"/>
      <c r="B13" s="98">
        <f>Settings!B9</f>
        <v>2018</v>
      </c>
      <c r="C13" s="99"/>
      <c r="D13" s="99"/>
      <c r="E13" s="100"/>
      <c r="F13" s="98">
        <f>B13+1</f>
        <v>2019</v>
      </c>
      <c r="G13" s="99"/>
      <c r="H13" s="99"/>
      <c r="I13" s="100"/>
      <c r="J13" s="98">
        <f>F13+1</f>
        <v>2020</v>
      </c>
      <c r="K13" s="99"/>
      <c r="L13" s="99"/>
      <c r="M13" s="100"/>
      <c r="N13" s="79"/>
    </row>
    <row r="14" spans="1:14" ht="30.75" x14ac:dyDescent="0.3">
      <c r="A14" s="65" t="s">
        <v>76</v>
      </c>
      <c r="B14" s="75" t="s">
        <v>79</v>
      </c>
      <c r="C14" s="75" t="s">
        <v>80</v>
      </c>
      <c r="D14" s="76" t="s">
        <v>88</v>
      </c>
      <c r="E14" s="80" t="s">
        <v>81</v>
      </c>
      <c r="F14" s="75" t="s">
        <v>82</v>
      </c>
      <c r="G14" s="75" t="s">
        <v>83</v>
      </c>
      <c r="H14" s="77" t="s">
        <v>89</v>
      </c>
      <c r="I14" s="80" t="s">
        <v>84</v>
      </c>
      <c r="J14" s="75" t="s">
        <v>85</v>
      </c>
      <c r="K14" s="75" t="s">
        <v>86</v>
      </c>
      <c r="L14" s="77" t="s">
        <v>90</v>
      </c>
      <c r="M14" s="81" t="s">
        <v>87</v>
      </c>
      <c r="N14" s="40"/>
    </row>
    <row r="15" spans="1:14" x14ac:dyDescent="0.3">
      <c r="A15" s="49" t="s">
        <v>74</v>
      </c>
      <c r="B15" s="16">
        <v>1</v>
      </c>
      <c r="C15" s="30">
        <v>3750</v>
      </c>
      <c r="D15" s="87">
        <f t="shared" ref="D15" si="0">B15*C15</f>
        <v>3750</v>
      </c>
      <c r="E15" s="18">
        <v>0.85</v>
      </c>
      <c r="F15" s="16">
        <v>1</v>
      </c>
      <c r="G15" s="30">
        <v>3900</v>
      </c>
      <c r="H15" s="87">
        <f t="shared" ref="H15" si="1">F15*G15</f>
        <v>3900</v>
      </c>
      <c r="I15" s="18">
        <v>0.8</v>
      </c>
      <c r="J15" s="16">
        <v>1</v>
      </c>
      <c r="K15" s="30">
        <v>4200</v>
      </c>
      <c r="L15" s="87">
        <f t="shared" ref="L15" si="2">J15*K15</f>
        <v>4200</v>
      </c>
      <c r="M15" s="31">
        <v>0.8</v>
      </c>
      <c r="N15" s="40"/>
    </row>
    <row r="16" spans="1:14" x14ac:dyDescent="0.3">
      <c r="A16" s="66" t="s">
        <v>75</v>
      </c>
      <c r="B16" s="16">
        <v>120</v>
      </c>
      <c r="C16" s="30">
        <v>20</v>
      </c>
      <c r="D16" s="87">
        <f>B16*C16</f>
        <v>2400</v>
      </c>
      <c r="E16" s="18">
        <v>0.85</v>
      </c>
      <c r="F16" s="16">
        <v>120</v>
      </c>
      <c r="G16" s="32">
        <v>20</v>
      </c>
      <c r="H16" s="87">
        <f>F16*G16</f>
        <v>2400</v>
      </c>
      <c r="I16" s="18">
        <v>0.8</v>
      </c>
      <c r="J16" s="16">
        <v>120</v>
      </c>
      <c r="K16" s="30">
        <v>20</v>
      </c>
      <c r="L16" s="87">
        <f>J16*K16</f>
        <v>2400</v>
      </c>
      <c r="M16" s="31">
        <v>0.8</v>
      </c>
      <c r="N16" s="40"/>
    </row>
    <row r="17" spans="1:14" x14ac:dyDescent="0.3">
      <c r="A17" s="66" t="s">
        <v>48</v>
      </c>
      <c r="B17" s="16">
        <v>40</v>
      </c>
      <c r="C17" s="30">
        <v>28</v>
      </c>
      <c r="D17" s="87">
        <f t="shared" ref="D17" si="3">B17*C17</f>
        <v>1120</v>
      </c>
      <c r="E17" s="18">
        <v>0.95</v>
      </c>
      <c r="F17" s="16">
        <v>0</v>
      </c>
      <c r="G17" s="30">
        <v>0</v>
      </c>
      <c r="H17" s="87">
        <f t="shared" ref="H17" si="4">F17*G17</f>
        <v>0</v>
      </c>
      <c r="I17" s="18">
        <v>0</v>
      </c>
      <c r="J17" s="16">
        <v>0</v>
      </c>
      <c r="K17" s="30">
        <v>0</v>
      </c>
      <c r="L17" s="87">
        <f t="shared" ref="L17" si="5">J17*K17</f>
        <v>0</v>
      </c>
      <c r="M17" s="31">
        <v>0</v>
      </c>
      <c r="N17" s="40"/>
    </row>
    <row r="18" spans="1:14" x14ac:dyDescent="0.3">
      <c r="A18" s="66" t="s">
        <v>49</v>
      </c>
      <c r="B18" s="16">
        <v>40</v>
      </c>
      <c r="C18" s="30">
        <v>20</v>
      </c>
      <c r="D18" s="87">
        <f>B18*C18</f>
        <v>800</v>
      </c>
      <c r="E18" s="18">
        <v>0.95</v>
      </c>
      <c r="F18" s="16">
        <v>0</v>
      </c>
      <c r="G18" s="32">
        <v>0</v>
      </c>
      <c r="H18" s="87">
        <f>F18*G18</f>
        <v>0</v>
      </c>
      <c r="I18" s="18">
        <v>0</v>
      </c>
      <c r="J18" s="16">
        <v>0</v>
      </c>
      <c r="K18" s="30">
        <v>0</v>
      </c>
      <c r="L18" s="87">
        <f>J18*K18</f>
        <v>0</v>
      </c>
      <c r="M18" s="31">
        <v>0</v>
      </c>
      <c r="N18" s="40"/>
    </row>
    <row r="19" spans="1:14" x14ac:dyDescent="0.3">
      <c r="A19" s="66" t="s">
        <v>29</v>
      </c>
      <c r="B19" s="16">
        <v>20</v>
      </c>
      <c r="C19" s="30">
        <v>25</v>
      </c>
      <c r="D19" s="87">
        <f>B19*C19</f>
        <v>500</v>
      </c>
      <c r="E19" s="18">
        <v>0.85</v>
      </c>
      <c r="F19" s="16">
        <v>15</v>
      </c>
      <c r="G19" s="32">
        <v>25</v>
      </c>
      <c r="H19" s="87">
        <f>F19*G19</f>
        <v>375</v>
      </c>
      <c r="I19" s="18">
        <v>0.8</v>
      </c>
      <c r="J19" s="16">
        <v>10</v>
      </c>
      <c r="K19" s="30">
        <v>25</v>
      </c>
      <c r="L19" s="87">
        <f>J19*K19</f>
        <v>250</v>
      </c>
      <c r="M19" s="31">
        <v>0.8</v>
      </c>
      <c r="N19" s="40"/>
    </row>
    <row r="20" spans="1:14" x14ac:dyDescent="0.3">
      <c r="A20" s="66" t="s">
        <v>30</v>
      </c>
      <c r="B20" s="16">
        <v>20</v>
      </c>
      <c r="C20" s="30">
        <v>150</v>
      </c>
      <c r="D20" s="87">
        <f t="shared" ref="D20:D33" si="6">B20*C20</f>
        <v>3000</v>
      </c>
      <c r="E20" s="18">
        <v>0.85</v>
      </c>
      <c r="F20" s="16">
        <v>15</v>
      </c>
      <c r="G20" s="32">
        <v>150</v>
      </c>
      <c r="H20" s="87">
        <f t="shared" ref="H20:H31" si="7">F20*G20</f>
        <v>2250</v>
      </c>
      <c r="I20" s="18">
        <v>0.8</v>
      </c>
      <c r="J20" s="16">
        <v>10</v>
      </c>
      <c r="K20" s="30">
        <v>150</v>
      </c>
      <c r="L20" s="87">
        <f t="shared" ref="L20:L31" si="8">J20*K20</f>
        <v>1500</v>
      </c>
      <c r="M20" s="31">
        <v>0.8</v>
      </c>
      <c r="N20" s="40"/>
    </row>
    <row r="21" spans="1:14" x14ac:dyDescent="0.3">
      <c r="A21" s="66" t="s">
        <v>31</v>
      </c>
      <c r="B21" s="16">
        <v>20</v>
      </c>
      <c r="C21" s="30">
        <v>25</v>
      </c>
      <c r="D21" s="87">
        <f>B21*C21</f>
        <v>500</v>
      </c>
      <c r="E21" s="18">
        <v>0.85</v>
      </c>
      <c r="F21" s="16">
        <v>15</v>
      </c>
      <c r="G21" s="32">
        <v>25</v>
      </c>
      <c r="H21" s="87">
        <f>F21*G21</f>
        <v>375</v>
      </c>
      <c r="I21" s="18">
        <v>0.8</v>
      </c>
      <c r="J21" s="16">
        <v>10</v>
      </c>
      <c r="K21" s="30">
        <v>25</v>
      </c>
      <c r="L21" s="87">
        <f t="shared" si="8"/>
        <v>250</v>
      </c>
      <c r="M21" s="31">
        <v>0.8</v>
      </c>
      <c r="N21" s="40"/>
    </row>
    <row r="22" spans="1:14" x14ac:dyDescent="0.3">
      <c r="A22" s="66" t="s">
        <v>32</v>
      </c>
      <c r="B22" s="16">
        <v>20</v>
      </c>
      <c r="C22" s="30">
        <v>150</v>
      </c>
      <c r="D22" s="87">
        <f t="shared" si="6"/>
        <v>3000</v>
      </c>
      <c r="E22" s="18">
        <v>0.85</v>
      </c>
      <c r="F22" s="16">
        <v>15</v>
      </c>
      <c r="G22" s="32">
        <v>150</v>
      </c>
      <c r="H22" s="87">
        <f t="shared" si="7"/>
        <v>2250</v>
      </c>
      <c r="I22" s="18">
        <v>0.8</v>
      </c>
      <c r="J22" s="16">
        <v>10</v>
      </c>
      <c r="K22" s="30">
        <v>150</v>
      </c>
      <c r="L22" s="87">
        <f t="shared" si="8"/>
        <v>1500</v>
      </c>
      <c r="M22" s="31">
        <v>0.8</v>
      </c>
      <c r="N22" s="40"/>
    </row>
    <row r="23" spans="1:14" x14ac:dyDescent="0.3">
      <c r="A23" s="66" t="s">
        <v>33</v>
      </c>
      <c r="B23" s="16">
        <v>30</v>
      </c>
      <c r="C23" s="30">
        <v>25</v>
      </c>
      <c r="D23" s="87">
        <f>B23*C23</f>
        <v>750</v>
      </c>
      <c r="E23" s="18">
        <v>0.85</v>
      </c>
      <c r="F23" s="16">
        <v>20</v>
      </c>
      <c r="G23" s="32">
        <v>25</v>
      </c>
      <c r="H23" s="87">
        <f>F23*G23</f>
        <v>500</v>
      </c>
      <c r="I23" s="18">
        <v>0.8</v>
      </c>
      <c r="J23" s="16">
        <v>15</v>
      </c>
      <c r="K23" s="30">
        <v>25</v>
      </c>
      <c r="L23" s="87">
        <f>J23*K23</f>
        <v>375</v>
      </c>
      <c r="M23" s="31">
        <v>0.8</v>
      </c>
      <c r="N23" s="40"/>
    </row>
    <row r="24" spans="1:14" x14ac:dyDescent="0.3">
      <c r="A24" s="66" t="s">
        <v>34</v>
      </c>
      <c r="B24" s="16">
        <v>30</v>
      </c>
      <c r="C24" s="30">
        <v>150</v>
      </c>
      <c r="D24" s="87">
        <f t="shared" si="6"/>
        <v>4500</v>
      </c>
      <c r="E24" s="18">
        <v>0.85</v>
      </c>
      <c r="F24" s="16">
        <v>20</v>
      </c>
      <c r="G24" s="32">
        <v>150</v>
      </c>
      <c r="H24" s="87">
        <f t="shared" si="7"/>
        <v>3000</v>
      </c>
      <c r="I24" s="18">
        <v>0.8</v>
      </c>
      <c r="J24" s="16">
        <v>15</v>
      </c>
      <c r="K24" s="30">
        <v>150</v>
      </c>
      <c r="L24" s="87">
        <f t="shared" si="8"/>
        <v>2250</v>
      </c>
      <c r="M24" s="31">
        <v>0.8</v>
      </c>
      <c r="N24" s="40"/>
    </row>
    <row r="25" spans="1:14" x14ac:dyDescent="0.3">
      <c r="A25" s="66" t="s">
        <v>35</v>
      </c>
      <c r="B25" s="16">
        <v>1</v>
      </c>
      <c r="C25" s="30">
        <v>15000</v>
      </c>
      <c r="D25" s="87">
        <f>B25*C25</f>
        <v>15000</v>
      </c>
      <c r="E25" s="18">
        <v>0.85</v>
      </c>
      <c r="F25" s="16">
        <v>1</v>
      </c>
      <c r="G25" s="32">
        <v>15000</v>
      </c>
      <c r="H25" s="87">
        <f>F25*G25</f>
        <v>15000</v>
      </c>
      <c r="I25" s="18">
        <v>0.8</v>
      </c>
      <c r="J25" s="16">
        <v>1</v>
      </c>
      <c r="K25" s="30">
        <v>15000</v>
      </c>
      <c r="L25" s="87">
        <f>J25*K25</f>
        <v>15000</v>
      </c>
      <c r="M25" s="31">
        <v>0.8</v>
      </c>
      <c r="N25" s="40"/>
    </row>
    <row r="26" spans="1:14" x14ac:dyDescent="0.3">
      <c r="A26" s="66" t="s">
        <v>36</v>
      </c>
      <c r="B26" s="16">
        <v>1</v>
      </c>
      <c r="C26" s="30">
        <v>15000</v>
      </c>
      <c r="D26" s="87">
        <f t="shared" si="6"/>
        <v>15000</v>
      </c>
      <c r="E26" s="18">
        <v>0.85</v>
      </c>
      <c r="F26" s="16">
        <v>1</v>
      </c>
      <c r="G26" s="32">
        <v>15000</v>
      </c>
      <c r="H26" s="87">
        <f t="shared" si="7"/>
        <v>15000</v>
      </c>
      <c r="I26" s="18">
        <v>0.8</v>
      </c>
      <c r="J26" s="16">
        <v>1</v>
      </c>
      <c r="K26" s="30">
        <v>15000</v>
      </c>
      <c r="L26" s="87">
        <f t="shared" si="8"/>
        <v>15000</v>
      </c>
      <c r="M26" s="31">
        <v>0.8</v>
      </c>
      <c r="N26" s="40"/>
    </row>
    <row r="27" spans="1:14" x14ac:dyDescent="0.3">
      <c r="A27" s="66" t="s">
        <v>37</v>
      </c>
      <c r="B27" s="16">
        <v>40</v>
      </c>
      <c r="C27" s="30">
        <v>25</v>
      </c>
      <c r="D27" s="87">
        <f t="shared" si="6"/>
        <v>1000</v>
      </c>
      <c r="E27" s="18">
        <v>0.85</v>
      </c>
      <c r="F27" s="16">
        <v>40</v>
      </c>
      <c r="G27" s="32">
        <v>25</v>
      </c>
      <c r="H27" s="87">
        <f t="shared" si="7"/>
        <v>1000</v>
      </c>
      <c r="I27" s="18">
        <v>0.8</v>
      </c>
      <c r="J27" s="16">
        <v>30</v>
      </c>
      <c r="K27" s="30">
        <v>25</v>
      </c>
      <c r="L27" s="87">
        <f t="shared" si="8"/>
        <v>750</v>
      </c>
      <c r="M27" s="31">
        <v>0.8</v>
      </c>
      <c r="N27" s="40"/>
    </row>
    <row r="28" spans="1:14" x14ac:dyDescent="0.3">
      <c r="A28" s="66" t="s">
        <v>38</v>
      </c>
      <c r="B28" s="16">
        <v>50</v>
      </c>
      <c r="C28" s="30">
        <v>150</v>
      </c>
      <c r="D28" s="87">
        <f>B28*C28</f>
        <v>7500</v>
      </c>
      <c r="E28" s="18">
        <v>0.85</v>
      </c>
      <c r="F28" s="16">
        <v>50</v>
      </c>
      <c r="G28" s="32">
        <v>150</v>
      </c>
      <c r="H28" s="87">
        <f>F28*G28</f>
        <v>7500</v>
      </c>
      <c r="I28" s="18">
        <v>0.8</v>
      </c>
      <c r="J28" s="16">
        <v>40</v>
      </c>
      <c r="K28" s="30">
        <v>150</v>
      </c>
      <c r="L28" s="87">
        <f>J28*K28</f>
        <v>6000</v>
      </c>
      <c r="M28" s="31">
        <v>0.8</v>
      </c>
      <c r="N28" s="40"/>
    </row>
    <row r="29" spans="1:14" x14ac:dyDescent="0.3">
      <c r="A29" s="66" t="s">
        <v>46</v>
      </c>
      <c r="B29" s="16">
        <v>30</v>
      </c>
      <c r="C29" s="30">
        <v>25</v>
      </c>
      <c r="D29" s="87">
        <f t="shared" si="6"/>
        <v>750</v>
      </c>
      <c r="E29" s="18">
        <v>0.85</v>
      </c>
      <c r="F29" s="16">
        <v>25</v>
      </c>
      <c r="G29" s="32">
        <v>25</v>
      </c>
      <c r="H29" s="87">
        <f t="shared" si="7"/>
        <v>625</v>
      </c>
      <c r="I29" s="18">
        <v>0.8</v>
      </c>
      <c r="J29" s="16">
        <v>20</v>
      </c>
      <c r="K29" s="30">
        <v>25</v>
      </c>
      <c r="L29" s="87">
        <f t="shared" si="8"/>
        <v>500</v>
      </c>
      <c r="M29" s="31">
        <v>0.8</v>
      </c>
      <c r="N29" s="40"/>
    </row>
    <row r="30" spans="1:14" x14ac:dyDescent="0.3">
      <c r="A30" s="66" t="s">
        <v>47</v>
      </c>
      <c r="B30" s="16">
        <v>30</v>
      </c>
      <c r="C30" s="30">
        <v>150</v>
      </c>
      <c r="D30" s="87">
        <f>B30*C30</f>
        <v>4500</v>
      </c>
      <c r="E30" s="18">
        <v>0.85</v>
      </c>
      <c r="F30" s="16">
        <v>25</v>
      </c>
      <c r="G30" s="32">
        <v>150</v>
      </c>
      <c r="H30" s="87">
        <f>F30*G30</f>
        <v>3750</v>
      </c>
      <c r="I30" s="18">
        <v>0.8</v>
      </c>
      <c r="J30" s="16">
        <v>20</v>
      </c>
      <c r="K30" s="30">
        <v>150</v>
      </c>
      <c r="L30" s="87">
        <f>J30*K30</f>
        <v>3000</v>
      </c>
      <c r="M30" s="31">
        <v>0.8</v>
      </c>
      <c r="N30" s="40"/>
    </row>
    <row r="31" spans="1:14" x14ac:dyDescent="0.3">
      <c r="A31" s="66" t="s">
        <v>26</v>
      </c>
      <c r="B31" s="16">
        <v>10</v>
      </c>
      <c r="C31" s="30">
        <v>2000</v>
      </c>
      <c r="D31" s="87">
        <f t="shared" si="6"/>
        <v>20000</v>
      </c>
      <c r="E31" s="18">
        <v>0.85</v>
      </c>
      <c r="F31" s="16">
        <v>0</v>
      </c>
      <c r="G31" s="32">
        <v>2000</v>
      </c>
      <c r="H31" s="87">
        <f t="shared" si="7"/>
        <v>0</v>
      </c>
      <c r="I31" s="18">
        <v>0.8</v>
      </c>
      <c r="J31" s="16">
        <v>0</v>
      </c>
      <c r="K31" s="30">
        <v>2000</v>
      </c>
      <c r="L31" s="87">
        <f t="shared" si="8"/>
        <v>0</v>
      </c>
      <c r="M31" s="31">
        <v>0.8</v>
      </c>
      <c r="N31" s="40"/>
    </row>
    <row r="32" spans="1:14" x14ac:dyDescent="0.3">
      <c r="A32" s="66" t="s">
        <v>55</v>
      </c>
      <c r="B32" s="16">
        <v>2</v>
      </c>
      <c r="C32" s="30">
        <v>10000</v>
      </c>
      <c r="D32" s="87">
        <f>B32*C32</f>
        <v>20000</v>
      </c>
      <c r="E32" s="18">
        <v>0.8</v>
      </c>
      <c r="F32" s="16">
        <v>3</v>
      </c>
      <c r="G32" s="32">
        <v>10000</v>
      </c>
      <c r="H32" s="87">
        <f>F32*G32</f>
        <v>30000</v>
      </c>
      <c r="I32" s="20">
        <v>0.8</v>
      </c>
      <c r="J32" s="16">
        <v>3</v>
      </c>
      <c r="K32" s="30">
        <v>10000</v>
      </c>
      <c r="L32" s="87">
        <f>J32*K32</f>
        <v>30000</v>
      </c>
      <c r="M32" s="33">
        <v>0.8</v>
      </c>
      <c r="N32" s="40"/>
    </row>
    <row r="33" spans="1:14" x14ac:dyDescent="0.3">
      <c r="A33" s="66" t="s">
        <v>28</v>
      </c>
      <c r="B33" s="16">
        <v>500</v>
      </c>
      <c r="C33" s="30">
        <v>1</v>
      </c>
      <c r="D33" s="87">
        <f t="shared" si="6"/>
        <v>500</v>
      </c>
      <c r="E33" s="18">
        <v>0.85</v>
      </c>
      <c r="F33" s="16">
        <v>400</v>
      </c>
      <c r="G33" s="34">
        <v>1</v>
      </c>
      <c r="H33" s="87">
        <f t="shared" ref="H33" si="9">F33*G33</f>
        <v>400</v>
      </c>
      <c r="I33" s="26">
        <v>0.8</v>
      </c>
      <c r="J33" s="16">
        <v>300</v>
      </c>
      <c r="K33" s="30">
        <v>1</v>
      </c>
      <c r="L33" s="87">
        <f t="shared" ref="L33" si="10">J33*K33</f>
        <v>300</v>
      </c>
      <c r="M33" s="35">
        <v>0.8</v>
      </c>
      <c r="N33" s="40"/>
    </row>
    <row r="34" spans="1:14" x14ac:dyDescent="0.3">
      <c r="A34" s="66" t="s">
        <v>10</v>
      </c>
      <c r="B34" s="16">
        <v>0</v>
      </c>
      <c r="C34" s="30">
        <v>0</v>
      </c>
      <c r="D34" s="87">
        <f>B34*C34</f>
        <v>0</v>
      </c>
      <c r="E34" s="18">
        <v>0</v>
      </c>
      <c r="F34" s="16">
        <v>0</v>
      </c>
      <c r="G34" s="36">
        <v>0</v>
      </c>
      <c r="H34" s="87">
        <f>F34*G34</f>
        <v>0</v>
      </c>
      <c r="I34" s="26">
        <v>0</v>
      </c>
      <c r="J34" s="16">
        <v>0</v>
      </c>
      <c r="K34" s="30">
        <v>0</v>
      </c>
      <c r="L34" s="87">
        <f>J34*K34</f>
        <v>0</v>
      </c>
      <c r="M34" s="35">
        <v>0</v>
      </c>
      <c r="N34" s="40"/>
    </row>
    <row r="35" spans="1:14" x14ac:dyDescent="0.3">
      <c r="A35" s="46" t="s">
        <v>93</v>
      </c>
      <c r="B35" s="82" t="s">
        <v>94</v>
      </c>
      <c r="C35" s="82" t="s">
        <v>94</v>
      </c>
      <c r="D35" s="88">
        <f>SUM(D15:D34)</f>
        <v>104570</v>
      </c>
      <c r="E35" s="87">
        <f>D15*E15+D16*E16+D17*E17+D18*E18+D19*E19+D20*E20+D21*E21+D22*E22+D23*E23+D24*E24+D25*E25+D26*E26+D27*E27+D28*E28+D29*E29+D30*E30+D31*E31+D32*E32+D33*E33+D34*E34</f>
        <v>88076.5</v>
      </c>
      <c r="F35" s="82" t="s">
        <v>94</v>
      </c>
      <c r="G35" s="82" t="s">
        <v>94</v>
      </c>
      <c r="H35" s="88">
        <f>SUM(H15:H34)</f>
        <v>88325</v>
      </c>
      <c r="I35" s="87">
        <f>H15*I15+H17*I17+H19*I19+H20*I20+H21*I21+H22*I22+H23*I23+H24*I24+H25*I25+H26*I26+H27*I27+H28*I28+H29*I29+H30*I30+H31*I31+H32*I32+H33*I33+H34*I34</f>
        <v>68740</v>
      </c>
      <c r="J35" s="82" t="s">
        <v>94</v>
      </c>
      <c r="K35" s="82" t="s">
        <v>94</v>
      </c>
      <c r="L35" s="88">
        <f>SUM(L15:L34)</f>
        <v>83275</v>
      </c>
      <c r="M35" s="87">
        <f>L15*M15+L17*M17+L19*M19+L20*M20+L21*M21+L22*M22+L23*M23+L24*M24+L25*M25+L26*M26+L27*M27+L28*M28+L29*M29+L30*M30+L31*M31+L32*M32+L33*M33+L34*M34</f>
        <v>64700</v>
      </c>
      <c r="N35" s="79"/>
    </row>
    <row r="36" spans="1:14" x14ac:dyDescent="0.3">
      <c r="A36" s="1"/>
      <c r="B36" s="1"/>
      <c r="C36" s="37"/>
      <c r="D36" s="37"/>
      <c r="E36" s="37"/>
      <c r="F36" s="37"/>
      <c r="G36" s="37"/>
      <c r="H36" s="37"/>
      <c r="I36" s="37"/>
      <c r="J36" s="37"/>
      <c r="K36" s="37"/>
      <c r="L36" s="37"/>
      <c r="M36" s="37"/>
      <c r="N36" s="40"/>
    </row>
  </sheetData>
  <sheetProtection sheet="1" scenarios="1"/>
  <mergeCells count="41">
    <mergeCell ref="B3:E3"/>
    <mergeCell ref="F3:K3"/>
    <mergeCell ref="L3:M3"/>
    <mergeCell ref="B4:E4"/>
    <mergeCell ref="B5:E5"/>
    <mergeCell ref="H5:I5"/>
    <mergeCell ref="J5:K5"/>
    <mergeCell ref="L5:M5"/>
    <mergeCell ref="B7:E7"/>
    <mergeCell ref="F7:G7"/>
    <mergeCell ref="H7:I7"/>
    <mergeCell ref="J7:K7"/>
    <mergeCell ref="L7:M7"/>
    <mergeCell ref="B6:E6"/>
    <mergeCell ref="F6:G6"/>
    <mergeCell ref="H6:I6"/>
    <mergeCell ref="J6:K6"/>
    <mergeCell ref="L6:M6"/>
    <mergeCell ref="B9:E9"/>
    <mergeCell ref="F9:G9"/>
    <mergeCell ref="H9:I9"/>
    <mergeCell ref="J9:K9"/>
    <mergeCell ref="L9:M9"/>
    <mergeCell ref="B8:E8"/>
    <mergeCell ref="F8:G8"/>
    <mergeCell ref="H8:I8"/>
    <mergeCell ref="J8:K8"/>
    <mergeCell ref="L8:M8"/>
    <mergeCell ref="B13:E13"/>
    <mergeCell ref="F13:I13"/>
    <mergeCell ref="J13:M13"/>
    <mergeCell ref="B10:E10"/>
    <mergeCell ref="F10:G10"/>
    <mergeCell ref="H10:I10"/>
    <mergeCell ref="J10:K10"/>
    <mergeCell ref="L10:M10"/>
    <mergeCell ref="B11:E11"/>
    <mergeCell ref="F11:G11"/>
    <mergeCell ref="H11:I11"/>
    <mergeCell ref="J11:K11"/>
    <mergeCell ref="L11:M11"/>
  </mergeCells>
  <pageMargins left="0.7" right="0.7" top="0.75" bottom="0.75" header="0.3" footer="0.3"/>
  <ignoredErrors>
    <ignoredError sqref="M35" unlockedFormula="1"/>
    <ignoredError sqref="D14:D34 H14:H34 L14:L34" calculatedColumn="1"/>
  </ignoredErrors>
  <legacy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0"/>
  <sheetViews>
    <sheetView zoomScaleNormal="100" workbookViewId="0">
      <selection activeCell="H17" sqref="H17"/>
    </sheetView>
  </sheetViews>
  <sheetFormatPr defaultRowHeight="16.5" x14ac:dyDescent="0.3"/>
  <cols>
    <col min="1" max="1" width="40.625" customWidth="1"/>
    <col min="2" max="5" width="15.625" customWidth="1"/>
    <col min="6" max="6" width="3.25" customWidth="1"/>
  </cols>
  <sheetData>
    <row r="1" spans="1:6" x14ac:dyDescent="0.3">
      <c r="A1" s="1"/>
      <c r="B1" s="1"/>
      <c r="C1" s="1"/>
      <c r="D1" s="1"/>
      <c r="E1" s="1"/>
      <c r="F1" s="1"/>
    </row>
    <row r="2" spans="1:6" x14ac:dyDescent="0.3">
      <c r="A2" s="60"/>
      <c r="B2" s="60">
        <f>Benefits!B13</f>
        <v>2018</v>
      </c>
      <c r="C2" s="60">
        <f>B2+1</f>
        <v>2019</v>
      </c>
      <c r="D2" s="60">
        <f>C2+1</f>
        <v>2020</v>
      </c>
      <c r="E2" s="60"/>
      <c r="F2" s="1"/>
    </row>
    <row r="3" spans="1:6" ht="30" x14ac:dyDescent="0.3">
      <c r="A3" s="60" t="s">
        <v>77</v>
      </c>
      <c r="B3" s="60" t="s">
        <v>71</v>
      </c>
      <c r="C3" s="60" t="s">
        <v>72</v>
      </c>
      <c r="D3" s="60" t="s">
        <v>73</v>
      </c>
      <c r="E3" s="61" t="s">
        <v>25</v>
      </c>
      <c r="F3" s="1"/>
    </row>
    <row r="4" spans="1:6" x14ac:dyDescent="0.3">
      <c r="A4" s="114" t="s">
        <v>14</v>
      </c>
      <c r="B4" s="114"/>
      <c r="C4" s="114"/>
      <c r="D4" s="114"/>
      <c r="E4" s="114"/>
      <c r="F4" s="1"/>
    </row>
    <row r="5" spans="1:6" x14ac:dyDescent="0.3">
      <c r="A5" s="62" t="s">
        <v>11</v>
      </c>
      <c r="B5" s="92">
        <f>Costs!D22</f>
        <v>82100</v>
      </c>
      <c r="C5" s="92">
        <f>Costs!H22</f>
        <v>23505</v>
      </c>
      <c r="D5" s="92">
        <f>Costs!L22</f>
        <v>23505</v>
      </c>
      <c r="E5" s="96">
        <f>B5+C5+D5</f>
        <v>129110</v>
      </c>
      <c r="F5" s="1"/>
    </row>
    <row r="6" spans="1:6" x14ac:dyDescent="0.3">
      <c r="A6" s="62" t="s">
        <v>41</v>
      </c>
      <c r="B6" s="92">
        <f>Costs!E22</f>
        <v>74132.5</v>
      </c>
      <c r="C6" s="92">
        <f>Costs!I22</f>
        <v>19083.25</v>
      </c>
      <c r="D6" s="92">
        <f>Costs!M22</f>
        <v>19083.25</v>
      </c>
      <c r="E6" s="96">
        <f>B6+C6+D6</f>
        <v>112299</v>
      </c>
      <c r="F6" s="1"/>
    </row>
    <row r="7" spans="1:6" x14ac:dyDescent="0.3">
      <c r="A7" s="63" t="s">
        <v>22</v>
      </c>
      <c r="B7" s="93">
        <f>B6</f>
        <v>74132.5</v>
      </c>
      <c r="C7" s="93">
        <f>C6/(1+Settings!B5)^1</f>
        <v>18003.066037735847</v>
      </c>
      <c r="D7" s="93">
        <f>D6/(1+Settings!B5)^2</f>
        <v>16984.024563901741</v>
      </c>
      <c r="E7" s="97">
        <f>B7+C7+D7</f>
        <v>109119.59060163758</v>
      </c>
      <c r="F7" s="1"/>
    </row>
    <row r="8" spans="1:6" x14ac:dyDescent="0.3">
      <c r="A8" s="64"/>
      <c r="B8" s="64"/>
      <c r="C8" s="64"/>
      <c r="D8" s="64"/>
      <c r="E8" s="64"/>
      <c r="F8" s="1"/>
    </row>
    <row r="9" spans="1:6" x14ac:dyDescent="0.3">
      <c r="A9" s="114" t="s">
        <v>15</v>
      </c>
      <c r="B9" s="114"/>
      <c r="C9" s="114"/>
      <c r="D9" s="114"/>
      <c r="E9" s="114"/>
      <c r="F9" s="1"/>
    </row>
    <row r="10" spans="1:6" x14ac:dyDescent="0.3">
      <c r="A10" s="62" t="s">
        <v>16</v>
      </c>
      <c r="B10" s="92">
        <f>Benefits!D35</f>
        <v>104570</v>
      </c>
      <c r="C10" s="92">
        <f>Benefits!H35</f>
        <v>88325</v>
      </c>
      <c r="D10" s="92">
        <f>Benefits!L35</f>
        <v>83275</v>
      </c>
      <c r="E10" s="96">
        <f>B10+C10+D10</f>
        <v>276170</v>
      </c>
      <c r="F10" s="1"/>
    </row>
    <row r="11" spans="1:6" x14ac:dyDescent="0.3">
      <c r="A11" s="62" t="s">
        <v>41</v>
      </c>
      <c r="B11" s="92">
        <f>Benefits!E35</f>
        <v>88076.5</v>
      </c>
      <c r="C11" s="92">
        <f>Benefits!I35</f>
        <v>68740</v>
      </c>
      <c r="D11" s="92">
        <f>Benefits!M35</f>
        <v>64700</v>
      </c>
      <c r="E11" s="96">
        <f>B11+C11+D11</f>
        <v>221516.5</v>
      </c>
      <c r="F11" s="1"/>
    </row>
    <row r="12" spans="1:6" x14ac:dyDescent="0.3">
      <c r="A12" s="63" t="s">
        <v>23</v>
      </c>
      <c r="B12" s="93">
        <f>B11</f>
        <v>88076.5</v>
      </c>
      <c r="C12" s="93">
        <f>C11/(1+Settings!B5)^1</f>
        <v>64849.056603773584</v>
      </c>
      <c r="D12" s="93">
        <f>D11/(1+Settings!B5)^2</f>
        <v>57582.769668921319</v>
      </c>
      <c r="E12" s="97">
        <f>B12+C12+D12</f>
        <v>210508.32627269492</v>
      </c>
      <c r="F12" s="1"/>
    </row>
    <row r="13" spans="1:6" x14ac:dyDescent="0.3">
      <c r="A13" s="1"/>
      <c r="B13" s="1"/>
      <c r="C13" s="1"/>
      <c r="D13" s="1"/>
      <c r="E13" s="1"/>
      <c r="F13" s="1"/>
    </row>
    <row r="14" spans="1:6" x14ac:dyDescent="0.3">
      <c r="A14" s="114" t="s">
        <v>20</v>
      </c>
      <c r="B14" s="114"/>
      <c r="C14" s="114"/>
      <c r="D14" s="114"/>
      <c r="E14" s="114"/>
      <c r="F14" s="1"/>
    </row>
    <row r="15" spans="1:6" x14ac:dyDescent="0.3">
      <c r="A15" s="62" t="s">
        <v>24</v>
      </c>
      <c r="B15" s="94">
        <f>B12</f>
        <v>88076.5</v>
      </c>
      <c r="C15" s="94">
        <f>C12</f>
        <v>64849.056603773584</v>
      </c>
      <c r="D15" s="94">
        <f>D12</f>
        <v>57582.769668921319</v>
      </c>
      <c r="E15" s="95">
        <f>B15+C15+D15</f>
        <v>210508.32627269492</v>
      </c>
      <c r="F15" s="1"/>
    </row>
    <row r="16" spans="1:6" x14ac:dyDescent="0.3">
      <c r="A16" s="62" t="s">
        <v>45</v>
      </c>
      <c r="B16" s="94">
        <f>B7</f>
        <v>74132.5</v>
      </c>
      <c r="C16" s="94">
        <f>C7</f>
        <v>18003.066037735847</v>
      </c>
      <c r="D16" s="94">
        <f>D7</f>
        <v>16984.024563901741</v>
      </c>
      <c r="E16" s="95">
        <f>B16+C16+D16</f>
        <v>109119.59060163758</v>
      </c>
      <c r="F16" s="1"/>
    </row>
    <row r="17" spans="1:6" x14ac:dyDescent="0.3">
      <c r="A17" s="62" t="s">
        <v>18</v>
      </c>
      <c r="B17" s="94">
        <f>B15-B16</f>
        <v>13944</v>
      </c>
      <c r="C17" s="94">
        <f>C15-C16</f>
        <v>46845.990566037741</v>
      </c>
      <c r="D17" s="94">
        <f>D15-D16</f>
        <v>40598.745105019581</v>
      </c>
      <c r="E17" s="95">
        <f>B17+C17+D17</f>
        <v>101388.73567105732</v>
      </c>
      <c r="F17" s="1"/>
    </row>
    <row r="18" spans="1:6" x14ac:dyDescent="0.3">
      <c r="A18" s="62" t="s">
        <v>39</v>
      </c>
      <c r="B18" s="94">
        <f>B7-(B7*Settings!B7)</f>
        <v>59306</v>
      </c>
      <c r="C18" s="94">
        <f>C7-(C7*Settings!B7)</f>
        <v>14402.452830188678</v>
      </c>
      <c r="D18" s="94">
        <f>D7-(D7*Settings!B7)</f>
        <v>13587.219651121393</v>
      </c>
      <c r="E18" s="95">
        <f>B18+C18+D18</f>
        <v>87295.672481310074</v>
      </c>
      <c r="F18" s="1"/>
    </row>
    <row r="19" spans="1:6" x14ac:dyDescent="0.3">
      <c r="A19" s="63" t="s">
        <v>19</v>
      </c>
      <c r="B19" s="38">
        <f>(B15/B16)</f>
        <v>1.1880956395642936</v>
      </c>
      <c r="C19" s="38">
        <f t="shared" ref="C19:E19" si="0">(C15/C16)</f>
        <v>3.6021117996148457</v>
      </c>
      <c r="D19" s="38">
        <f t="shared" si="0"/>
        <v>3.390407818374753</v>
      </c>
      <c r="E19" s="39">
        <f t="shared" si="0"/>
        <v>1.9291524566032947</v>
      </c>
      <c r="F19" s="1"/>
    </row>
    <row r="20" spans="1:6" x14ac:dyDescent="0.3">
      <c r="A20" s="1"/>
      <c r="B20" s="1"/>
      <c r="C20" s="1"/>
      <c r="D20" s="1"/>
      <c r="E20" s="1"/>
      <c r="F20" s="1"/>
    </row>
  </sheetData>
  <sheetProtection sheet="1" scenarios="1"/>
  <mergeCells count="3">
    <mergeCell ref="A4:E4"/>
    <mergeCell ref="A9:E9"/>
    <mergeCell ref="A14:E14"/>
  </mergeCells>
  <pageMargins left="0.7" right="0.7" top="0.75" bottom="0.75" header="0.3" footer="0.3"/>
  <ignoredErrors>
    <ignoredError sqref="B5:D5 B7 B10:C10 B12:C12 C6:D6 D10 D12" calculatedColumn="1"/>
    <ignoredError sqref="B19:E19" evalError="1"/>
  </ignoredErrors>
  <legacyDrawing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32</vt:i4>
      </vt:variant>
    </vt:vector>
  </HeadingPairs>
  <TitlesOfParts>
    <vt:vector size="37" baseType="lpstr">
      <vt:lpstr>Instructions</vt:lpstr>
      <vt:lpstr>Settings</vt:lpstr>
      <vt:lpstr>Costs</vt:lpstr>
      <vt:lpstr>Benefits</vt:lpstr>
      <vt:lpstr>Cost-Benefit Summary</vt:lpstr>
      <vt:lpstr>Benefit_Cost_Ratio</vt:lpstr>
      <vt:lpstr>Benefits_Profile</vt:lpstr>
      <vt:lpstr>ColumnTitle_869ed68109a6413aa25db2d4bdac791c</vt:lpstr>
      <vt:lpstr>Confidence_Factor_Year_1</vt:lpstr>
      <vt:lpstr>Cost_Profile</vt:lpstr>
      <vt:lpstr>Benefits!Decreased_cost_for_tech_support_hours_spent_addressing_needs_of_accessibility_challenged_user</vt:lpstr>
      <vt:lpstr>Enter_Intrest_rate</vt:lpstr>
      <vt:lpstr>Enter_starting_year</vt:lpstr>
      <vt:lpstr>Enter_tax_impact_rate</vt:lpstr>
      <vt:lpstr>Benefits!Increased_Sales</vt:lpstr>
      <vt:lpstr>Insert_the_interest_rate_used_to_calculate_NPV</vt:lpstr>
      <vt:lpstr>Insert_the_starting_year_for_CBA</vt:lpstr>
      <vt:lpstr>Instructions</vt:lpstr>
      <vt:lpstr>Net_Benefit__Cost</vt:lpstr>
      <vt:lpstr>per_Qty_Year_1</vt:lpstr>
      <vt:lpstr>Qty__Year_1</vt:lpstr>
      <vt:lpstr>Benefits!Qualitive_Benefits</vt:lpstr>
      <vt:lpstr>Quantitative_Factors</vt:lpstr>
      <vt:lpstr>RowTitle_07f8a9fd56374475bec49a3bbf41e240</vt:lpstr>
      <vt:lpstr>Settings</vt:lpstr>
      <vt:lpstr>Tax_Impact</vt:lpstr>
      <vt:lpstr>Tax_impact_rate</vt:lpstr>
      <vt:lpstr>Title_7692854001f74a7f8671d090d71560cc</vt:lpstr>
      <vt:lpstr>Title_ad97181eaa414fb99d9c63d1d791419f</vt:lpstr>
      <vt:lpstr>Title_f06b1e68edf04a7fa903ecea0488dd25</vt:lpstr>
      <vt:lpstr>Title_f20feac79eab4a6aa1bae41911452d1f</vt:lpstr>
      <vt:lpstr>Total_Net_Present_Value_Benefits</vt:lpstr>
      <vt:lpstr>Total_Net_Present_Value_Costs</vt:lpstr>
      <vt:lpstr>Total_Projected_Costs</vt:lpstr>
      <vt:lpstr>Total_with_Confidence_Factor_Adjustments</vt:lpstr>
      <vt:lpstr>Total_Year_1</vt:lpstr>
      <vt:lpstr>Benefits!Year</vt:lpstr>
    </vt:vector>
  </TitlesOfParts>
  <Company>Oregon Corrections Enterprises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Benefit Analysis for creating an accessible website</dc:title>
  <dc:subject>CBA Template</dc:subject>
  <dc:creator>Nailah Shamsid-Deen;Alicia Breckheimer</dc:creator>
  <cp:keywords/>
  <dc:description>Wow!</dc:description>
  <cp:lastModifiedBy>Alicia Breckheimer</cp:lastModifiedBy>
  <cp:lastPrinted>2018-01-16T15:11:06Z</cp:lastPrinted>
  <dcterms:created xsi:type="dcterms:W3CDTF">2017-07-11T14:38:15Z</dcterms:created>
  <dcterms:modified xsi:type="dcterms:W3CDTF">2018-03-05T17:52:27Z</dcterms:modified>
  <cp:contentStatus>Near Completion</cp:contentStatus>
</cp:coreProperties>
</file>